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сведения об оразовательной организации\питание\"/>
    </mc:Choice>
  </mc:AlternateContent>
  <bookViews>
    <workbookView xWindow="240" yWindow="1290" windowWidth="19320" windowHeight="6225" activeTab="9"/>
  </bookViews>
  <sheets>
    <sheet name="1" sheetId="4" r:id="rId1"/>
    <sheet name="2" sheetId="11" r:id="rId2"/>
    <sheet name="3" sheetId="12" r:id="rId3"/>
    <sheet name="4" sheetId="13" r:id="rId4"/>
    <sheet name="5" sheetId="18" r:id="rId5"/>
    <sheet name="6" sheetId="10" r:id="rId6"/>
    <sheet name="7" sheetId="6" r:id="rId7"/>
    <sheet name="8" sheetId="7" r:id="rId8"/>
    <sheet name="9" sheetId="8" r:id="rId9"/>
    <sheet name="10" sheetId="9" r:id="rId10"/>
    <sheet name="АНАЛИЗ " sheetId="15" state="hidden" r:id="rId11"/>
    <sheet name="1-я пятидневка" sheetId="16" state="hidden" r:id="rId12"/>
    <sheet name="2-я пятидневка" sheetId="19" state="hidden" r:id="rId13"/>
  </sheets>
  <definedNames>
    <definedName name="_xlnm.Print_Area" localSheetId="0">'1'!$A$1:$Q$34</definedName>
    <definedName name="_xlnm.Print_Area" localSheetId="9">'10'!$A$1:$Q$31</definedName>
    <definedName name="_xlnm.Print_Area" localSheetId="1">'2'!$A$1:$Q$34</definedName>
    <definedName name="_xlnm.Print_Area" localSheetId="2">'3'!$A$1:$Q$36</definedName>
    <definedName name="_xlnm.Print_Area" localSheetId="3">'4'!$A$1:$Q$34</definedName>
    <definedName name="_xlnm.Print_Area" localSheetId="4">'5'!$A$1:$Q$31</definedName>
    <definedName name="_xlnm.Print_Area" localSheetId="5">'6'!$A$1:$Q$33</definedName>
    <definedName name="_xlnm.Print_Area" localSheetId="6">'7'!$A$1:$Q$30</definedName>
    <definedName name="_xlnm.Print_Area" localSheetId="7">'8'!$A$1:$Q$30</definedName>
    <definedName name="_xlnm.Print_Area" localSheetId="8">'9'!$A$1:$Q$34</definedName>
  </definedNames>
  <calcPr calcId="162913"/>
</workbook>
</file>

<file path=xl/calcChain.xml><?xml version="1.0" encoding="utf-8"?>
<calcChain xmlns="http://schemas.openxmlformats.org/spreadsheetml/2006/main">
  <c r="N10" i="13" l="1"/>
  <c r="N28" i="18" l="1"/>
  <c r="N11" i="11" l="1"/>
  <c r="M31" i="11" l="1"/>
  <c r="G9" i="7"/>
  <c r="G8" i="19" s="1"/>
  <c r="J9" i="7"/>
  <c r="J8" i="19" s="1"/>
  <c r="J11" i="7"/>
  <c r="K18" i="7" l="1"/>
  <c r="K15" i="19" s="1"/>
  <c r="L18" i="7"/>
  <c r="L15" i="19" s="1"/>
  <c r="M18" i="7"/>
  <c r="M15" i="19" s="1"/>
  <c r="N18" i="7"/>
  <c r="N15" i="19" s="1"/>
  <c r="C28" i="18"/>
  <c r="D31" i="8" l="1"/>
  <c r="D30" i="19" s="1"/>
  <c r="G28" i="9"/>
  <c r="G31" i="19" s="1"/>
  <c r="D22" i="9"/>
  <c r="D24" i="19" s="1"/>
  <c r="E22" i="9"/>
  <c r="E24" i="19" s="1"/>
  <c r="F22" i="9"/>
  <c r="F24" i="19" s="1"/>
  <c r="G22" i="9"/>
  <c r="G24" i="19" s="1"/>
  <c r="H22" i="9"/>
  <c r="C13" i="8" l="1"/>
  <c r="D13" i="8"/>
  <c r="E13" i="8"/>
  <c r="F13" i="8"/>
  <c r="G13" i="8"/>
  <c r="H13" i="8"/>
  <c r="J13" i="8"/>
  <c r="K13" i="8"/>
  <c r="L13" i="8"/>
  <c r="M13" i="8"/>
  <c r="N13" i="8"/>
  <c r="O13" i="8"/>
  <c r="K20" i="10" l="1"/>
  <c r="K13" i="19" s="1"/>
  <c r="L20" i="10"/>
  <c r="L13" i="19" s="1"/>
  <c r="M20" i="10"/>
  <c r="M13" i="19" s="1"/>
  <c r="N20" i="10"/>
  <c r="N13" i="19" s="1"/>
  <c r="K10" i="10"/>
  <c r="K6" i="19" s="1"/>
  <c r="L10" i="10"/>
  <c r="L6" i="19" s="1"/>
  <c r="M10" i="10"/>
  <c r="M6" i="19" s="1"/>
  <c r="N10" i="10"/>
  <c r="N6" i="19" s="1"/>
  <c r="O10" i="10" l="1"/>
  <c r="G10" i="10" l="1"/>
  <c r="G6" i="19" s="1"/>
  <c r="O32" i="19" l="1"/>
  <c r="H32" i="19"/>
  <c r="O25" i="19"/>
  <c r="H25" i="19"/>
  <c r="O18" i="19"/>
  <c r="H18" i="19"/>
  <c r="O11" i="19"/>
  <c r="H11" i="19"/>
  <c r="H34" i="19" l="1"/>
  <c r="O34" i="19"/>
  <c r="C31" i="16"/>
  <c r="O32" i="16" l="1"/>
  <c r="H32" i="16"/>
  <c r="O25" i="16"/>
  <c r="H25" i="16"/>
  <c r="O18" i="16"/>
  <c r="H18" i="16"/>
  <c r="O11" i="16"/>
  <c r="H11" i="16"/>
  <c r="O34" i="16" l="1"/>
  <c r="H34" i="16"/>
  <c r="D19" i="4"/>
  <c r="D13" i="16" s="1"/>
  <c r="K22" i="18" l="1"/>
  <c r="K24" i="16" s="1"/>
  <c r="L22" i="18"/>
  <c r="L24" i="16" s="1"/>
  <c r="M22" i="18"/>
  <c r="M24" i="16" s="1"/>
  <c r="N22" i="18"/>
  <c r="N24" i="16" s="1"/>
  <c r="D22" i="18"/>
  <c r="D24" i="16" s="1"/>
  <c r="N23" i="4" l="1"/>
  <c r="N20" i="16" s="1"/>
  <c r="H10" i="10" l="1"/>
  <c r="F10" i="10"/>
  <c r="F6" i="19" s="1"/>
  <c r="E10" i="10"/>
  <c r="E6" i="19" s="1"/>
  <c r="D10" i="10"/>
  <c r="D6" i="19" s="1"/>
  <c r="O28" i="18" l="1"/>
  <c r="N31" i="16"/>
  <c r="M28" i="18"/>
  <c r="M31" i="16" s="1"/>
  <c r="L28" i="18"/>
  <c r="L31" i="16" s="1"/>
  <c r="K28" i="18"/>
  <c r="K31" i="16" s="1"/>
  <c r="J28" i="18"/>
  <c r="J31" i="16" s="1"/>
  <c r="H28" i="18"/>
  <c r="G28" i="18"/>
  <c r="G31" i="16" s="1"/>
  <c r="F28" i="18"/>
  <c r="F31" i="16" s="1"/>
  <c r="E28" i="18"/>
  <c r="E31" i="16" s="1"/>
  <c r="D28" i="18"/>
  <c r="D31" i="16" s="1"/>
  <c r="O22" i="18"/>
  <c r="J22" i="18"/>
  <c r="J24" i="16" s="1"/>
  <c r="H22" i="18"/>
  <c r="G22" i="18"/>
  <c r="G24" i="16" s="1"/>
  <c r="F22" i="18"/>
  <c r="F24" i="16" s="1"/>
  <c r="E22" i="18"/>
  <c r="E24" i="16" s="1"/>
  <c r="C22" i="18"/>
  <c r="C24" i="16" s="1"/>
  <c r="O19" i="18"/>
  <c r="N19" i="18"/>
  <c r="N17" i="16" s="1"/>
  <c r="M19" i="18"/>
  <c r="M17" i="16" s="1"/>
  <c r="L19" i="18"/>
  <c r="L17" i="16" s="1"/>
  <c r="K19" i="18"/>
  <c r="K17" i="16" s="1"/>
  <c r="J19" i="18"/>
  <c r="J17" i="16" s="1"/>
  <c r="H19" i="18"/>
  <c r="G19" i="18"/>
  <c r="G17" i="16" s="1"/>
  <c r="F19" i="18"/>
  <c r="F17" i="16" s="1"/>
  <c r="E19" i="18"/>
  <c r="E17" i="16" s="1"/>
  <c r="D19" i="18"/>
  <c r="D17" i="16" s="1"/>
  <c r="C19" i="18"/>
  <c r="C17" i="16" s="1"/>
  <c r="O12" i="18"/>
  <c r="N12" i="18"/>
  <c r="M12" i="18"/>
  <c r="L12" i="18"/>
  <c r="K12" i="18"/>
  <c r="J12" i="18"/>
  <c r="H12" i="18"/>
  <c r="G12" i="18"/>
  <c r="F12" i="18"/>
  <c r="E12" i="18"/>
  <c r="D12" i="18"/>
  <c r="C12" i="18"/>
  <c r="O10" i="18"/>
  <c r="N10" i="18"/>
  <c r="N10" i="16" s="1"/>
  <c r="M10" i="18"/>
  <c r="M10" i="16" s="1"/>
  <c r="L10" i="18"/>
  <c r="L10" i="16" s="1"/>
  <c r="K10" i="18"/>
  <c r="K10" i="16" s="1"/>
  <c r="J10" i="18"/>
  <c r="J10" i="16" s="1"/>
  <c r="H10" i="18"/>
  <c r="G10" i="18"/>
  <c r="G10" i="16" s="1"/>
  <c r="F10" i="18"/>
  <c r="F10" i="16" s="1"/>
  <c r="E10" i="18"/>
  <c r="E10" i="16" s="1"/>
  <c r="D10" i="18"/>
  <c r="D10" i="16" s="1"/>
  <c r="C10" i="18"/>
  <c r="C10" i="16" s="1"/>
  <c r="O29" i="18" l="1"/>
  <c r="AE11" i="15" s="1"/>
  <c r="L29" i="18"/>
  <c r="N29" i="18"/>
  <c r="M29" i="18"/>
  <c r="K29" i="18"/>
  <c r="J29" i="18"/>
  <c r="Q11" i="15" s="1"/>
  <c r="D29" i="18"/>
  <c r="F29" i="18"/>
  <c r="C29" i="18"/>
  <c r="B11" i="15" s="1"/>
  <c r="H29" i="18"/>
  <c r="P11" i="15" s="1"/>
  <c r="E29" i="18"/>
  <c r="G29" i="18"/>
  <c r="O11" i="15" s="1"/>
  <c r="G11" i="15" l="1"/>
  <c r="K11" i="15"/>
  <c r="R11" i="15"/>
  <c r="V11" i="15"/>
  <c r="P19" i="18"/>
  <c r="AD11" i="15"/>
  <c r="C11" i="15"/>
  <c r="Z11" i="15"/>
  <c r="P10" i="18"/>
  <c r="P12" i="18"/>
  <c r="P28" i="18"/>
  <c r="P22" i="18"/>
  <c r="I12" i="18"/>
  <c r="I28" i="18"/>
  <c r="I22" i="18"/>
  <c r="I10" i="18"/>
  <c r="I19" i="18"/>
  <c r="J31" i="13" l="1"/>
  <c r="J30" i="16" s="1"/>
  <c r="O31" i="13" l="1"/>
  <c r="N31" i="13"/>
  <c r="N30" i="16" s="1"/>
  <c r="M31" i="13"/>
  <c r="M30" i="16" s="1"/>
  <c r="L31" i="13"/>
  <c r="L30" i="16" s="1"/>
  <c r="K31" i="13"/>
  <c r="K30" i="16" s="1"/>
  <c r="H31" i="13"/>
  <c r="G31" i="13"/>
  <c r="G30" i="16" s="1"/>
  <c r="F31" i="13"/>
  <c r="F30" i="16" s="1"/>
  <c r="E31" i="13"/>
  <c r="E30" i="16" s="1"/>
  <c r="D31" i="13"/>
  <c r="D30" i="16" s="1"/>
  <c r="C31" i="13"/>
  <c r="C30" i="16" s="1"/>
  <c r="O25" i="13"/>
  <c r="N25" i="13"/>
  <c r="N23" i="16" s="1"/>
  <c r="M25" i="13"/>
  <c r="M23" i="16" s="1"/>
  <c r="L25" i="13"/>
  <c r="L23" i="16" s="1"/>
  <c r="K25" i="13"/>
  <c r="K23" i="16" s="1"/>
  <c r="J25" i="13"/>
  <c r="J23" i="16" s="1"/>
  <c r="H25" i="13"/>
  <c r="G25" i="13"/>
  <c r="G23" i="16" s="1"/>
  <c r="F25" i="13"/>
  <c r="F23" i="16" s="1"/>
  <c r="E25" i="13"/>
  <c r="E23" i="16" s="1"/>
  <c r="D25" i="13"/>
  <c r="D23" i="16" s="1"/>
  <c r="C25" i="13"/>
  <c r="C23" i="16" s="1"/>
  <c r="O20" i="13"/>
  <c r="N20" i="13"/>
  <c r="N16" i="16" s="1"/>
  <c r="M20" i="13"/>
  <c r="M16" i="16" s="1"/>
  <c r="L20" i="13"/>
  <c r="L16" i="16" s="1"/>
  <c r="K20" i="13"/>
  <c r="K16" i="16" s="1"/>
  <c r="J20" i="13"/>
  <c r="J16" i="16" s="1"/>
  <c r="H20" i="13"/>
  <c r="G20" i="13"/>
  <c r="G16" i="16" s="1"/>
  <c r="F20" i="13"/>
  <c r="F16" i="16" s="1"/>
  <c r="E20" i="13"/>
  <c r="E16" i="16" s="1"/>
  <c r="D20" i="13"/>
  <c r="D16" i="16" s="1"/>
  <c r="C20" i="13"/>
  <c r="C16" i="16" s="1"/>
  <c r="O12" i="13"/>
  <c r="N12" i="13"/>
  <c r="M12" i="13"/>
  <c r="L12" i="13"/>
  <c r="K12" i="13"/>
  <c r="J12" i="13"/>
  <c r="H12" i="13"/>
  <c r="G12" i="13"/>
  <c r="F12" i="13"/>
  <c r="E12" i="13"/>
  <c r="D12" i="13"/>
  <c r="C12" i="13"/>
  <c r="O10" i="13"/>
  <c r="N9" i="16"/>
  <c r="M10" i="13"/>
  <c r="M9" i="16" s="1"/>
  <c r="L10" i="13"/>
  <c r="L9" i="16" s="1"/>
  <c r="K10" i="13"/>
  <c r="K9" i="16" s="1"/>
  <c r="J10" i="13"/>
  <c r="J9" i="16" s="1"/>
  <c r="H10" i="13"/>
  <c r="G10" i="13"/>
  <c r="G9" i="16" s="1"/>
  <c r="F10" i="13"/>
  <c r="F9" i="16" s="1"/>
  <c r="E10" i="13"/>
  <c r="E9" i="16" s="1"/>
  <c r="D10" i="13"/>
  <c r="D9" i="16" s="1"/>
  <c r="C10" i="13"/>
  <c r="C9" i="16" s="1"/>
  <c r="O32" i="13" l="1"/>
  <c r="AE10" i="15" s="1"/>
  <c r="L32" i="13"/>
  <c r="H32" i="13"/>
  <c r="P10" i="15" s="1"/>
  <c r="J32" i="13"/>
  <c r="Q10" i="15" s="1"/>
  <c r="E32" i="13"/>
  <c r="C32" i="13"/>
  <c r="B10" i="15" s="1"/>
  <c r="N32" i="13"/>
  <c r="AD10" i="15" s="1"/>
  <c r="M32" i="13"/>
  <c r="Z10" i="15" s="1"/>
  <c r="K32" i="13"/>
  <c r="R10" i="15" s="1"/>
  <c r="G32" i="13"/>
  <c r="O10" i="15" s="1"/>
  <c r="F32" i="13"/>
  <c r="K10" i="15" s="1"/>
  <c r="D32" i="13"/>
  <c r="C10" i="15" s="1"/>
  <c r="V10" i="15" l="1"/>
  <c r="G10" i="15"/>
  <c r="P12" i="13"/>
  <c r="P10" i="13"/>
  <c r="P20" i="13"/>
  <c r="P25" i="13"/>
  <c r="P31" i="13"/>
  <c r="I12" i="13"/>
  <c r="I20" i="13"/>
  <c r="I31" i="13"/>
  <c r="I25" i="13"/>
  <c r="I10" i="13"/>
  <c r="O32" i="12"/>
  <c r="N32" i="12"/>
  <c r="N29" i="16" s="1"/>
  <c r="M32" i="12"/>
  <c r="M29" i="16" s="1"/>
  <c r="L32" i="12"/>
  <c r="L29" i="16" s="1"/>
  <c r="K32" i="12"/>
  <c r="K29" i="16" s="1"/>
  <c r="J32" i="12"/>
  <c r="J29" i="16" s="1"/>
  <c r="H32" i="12"/>
  <c r="G32" i="12"/>
  <c r="G29" i="16" s="1"/>
  <c r="F32" i="12"/>
  <c r="F29" i="16" s="1"/>
  <c r="E32" i="12"/>
  <c r="E29" i="16" s="1"/>
  <c r="D32" i="12"/>
  <c r="D29" i="16" s="1"/>
  <c r="C32" i="12"/>
  <c r="C29" i="16" s="1"/>
  <c r="O27" i="12"/>
  <c r="N27" i="12"/>
  <c r="N22" i="16" s="1"/>
  <c r="M27" i="12"/>
  <c r="M22" i="16" s="1"/>
  <c r="L27" i="12"/>
  <c r="L22" i="16" s="1"/>
  <c r="K27" i="12"/>
  <c r="K22" i="16" s="1"/>
  <c r="J27" i="12"/>
  <c r="J22" i="16" s="1"/>
  <c r="H27" i="12"/>
  <c r="G27" i="12"/>
  <c r="G22" i="16" s="1"/>
  <c r="F27" i="12"/>
  <c r="F22" i="16" s="1"/>
  <c r="E27" i="12"/>
  <c r="E22" i="16" s="1"/>
  <c r="D27" i="12"/>
  <c r="D22" i="16" s="1"/>
  <c r="C27" i="12"/>
  <c r="C22" i="16" s="1"/>
  <c r="O23" i="12"/>
  <c r="N23" i="12"/>
  <c r="N15" i="16" s="1"/>
  <c r="M23" i="12"/>
  <c r="M15" i="16" s="1"/>
  <c r="L23" i="12"/>
  <c r="L15" i="16" s="1"/>
  <c r="K23" i="12"/>
  <c r="K15" i="16" s="1"/>
  <c r="J23" i="12"/>
  <c r="J15" i="16" s="1"/>
  <c r="H23" i="12"/>
  <c r="G23" i="12"/>
  <c r="G15" i="16" s="1"/>
  <c r="F23" i="12"/>
  <c r="F15" i="16" s="1"/>
  <c r="E23" i="12"/>
  <c r="E15" i="16" s="1"/>
  <c r="D23" i="12"/>
  <c r="D15" i="16" s="1"/>
  <c r="C23" i="12"/>
  <c r="C15" i="16" s="1"/>
  <c r="O13" i="12"/>
  <c r="N13" i="12"/>
  <c r="M13" i="12"/>
  <c r="L13" i="12"/>
  <c r="K13" i="12"/>
  <c r="J13" i="12"/>
  <c r="H13" i="12"/>
  <c r="G13" i="12"/>
  <c r="F13" i="12"/>
  <c r="E13" i="12"/>
  <c r="D13" i="12"/>
  <c r="C13" i="12"/>
  <c r="O11" i="12"/>
  <c r="N11" i="12"/>
  <c r="N8" i="16" s="1"/>
  <c r="M11" i="12"/>
  <c r="M8" i="16" s="1"/>
  <c r="L11" i="12"/>
  <c r="L8" i="16" s="1"/>
  <c r="K11" i="12"/>
  <c r="K8" i="16" s="1"/>
  <c r="J11" i="12"/>
  <c r="J8" i="16" s="1"/>
  <c r="H11" i="12"/>
  <c r="G11" i="12"/>
  <c r="G8" i="16" s="1"/>
  <c r="F11" i="12"/>
  <c r="F8" i="16" s="1"/>
  <c r="E11" i="12"/>
  <c r="E8" i="16" s="1"/>
  <c r="D11" i="12"/>
  <c r="D8" i="16" s="1"/>
  <c r="C11" i="12"/>
  <c r="C8" i="16" s="1"/>
  <c r="K33" i="12" l="1"/>
  <c r="R9" i="15" s="1"/>
  <c r="D33" i="12"/>
  <c r="C9" i="15" s="1"/>
  <c r="N33" i="12"/>
  <c r="P32" i="12" s="1"/>
  <c r="H33" i="12"/>
  <c r="P9" i="15" s="1"/>
  <c r="J33" i="12"/>
  <c r="Q9" i="15" s="1"/>
  <c r="O33" i="12"/>
  <c r="AE9" i="15" s="1"/>
  <c r="M33" i="12"/>
  <c r="L33" i="12"/>
  <c r="E33" i="12"/>
  <c r="G9" i="15" s="1"/>
  <c r="F33" i="12"/>
  <c r="C33" i="12"/>
  <c r="B9" i="15" s="1"/>
  <c r="G33" i="12"/>
  <c r="O9" i="15" s="1"/>
  <c r="P13" i="12" l="1"/>
  <c r="P11" i="12"/>
  <c r="P27" i="12"/>
  <c r="V9" i="15"/>
  <c r="Z9" i="15"/>
  <c r="P23" i="12"/>
  <c r="AD9" i="15"/>
  <c r="K9" i="15"/>
  <c r="I23" i="12"/>
  <c r="I11" i="12"/>
  <c r="I32" i="12"/>
  <c r="I13" i="12"/>
  <c r="I27" i="12"/>
  <c r="O31" i="11" l="1"/>
  <c r="N31" i="11"/>
  <c r="N28" i="16" s="1"/>
  <c r="M28" i="16"/>
  <c r="L31" i="11"/>
  <c r="L28" i="16" s="1"/>
  <c r="K31" i="11"/>
  <c r="K28" i="16" s="1"/>
  <c r="J31" i="11"/>
  <c r="J28" i="16" s="1"/>
  <c r="H31" i="11"/>
  <c r="G31" i="11"/>
  <c r="G28" i="16" s="1"/>
  <c r="F31" i="11"/>
  <c r="F28" i="16" s="1"/>
  <c r="E31" i="11"/>
  <c r="E28" i="16" s="1"/>
  <c r="D31" i="11"/>
  <c r="D28" i="16" s="1"/>
  <c r="C31" i="11"/>
  <c r="C28" i="16" s="1"/>
  <c r="O24" i="11"/>
  <c r="N24" i="11"/>
  <c r="N21" i="16" s="1"/>
  <c r="N25" i="16" s="1"/>
  <c r="N26" i="16" s="1"/>
  <c r="M24" i="11"/>
  <c r="M21" i="16" s="1"/>
  <c r="L24" i="11"/>
  <c r="L21" i="16" s="1"/>
  <c r="K24" i="11"/>
  <c r="K21" i="16" s="1"/>
  <c r="J24" i="11"/>
  <c r="J21" i="16" s="1"/>
  <c r="H24" i="11"/>
  <c r="G24" i="11"/>
  <c r="G21" i="16" s="1"/>
  <c r="F24" i="11"/>
  <c r="F21" i="16" s="1"/>
  <c r="E24" i="11"/>
  <c r="E21" i="16" s="1"/>
  <c r="D24" i="11"/>
  <c r="D21" i="16" s="1"/>
  <c r="C24" i="11"/>
  <c r="C21" i="16" s="1"/>
  <c r="O20" i="11"/>
  <c r="N20" i="11"/>
  <c r="N14" i="16" s="1"/>
  <c r="M20" i="11"/>
  <c r="M14" i="16" s="1"/>
  <c r="L20" i="11"/>
  <c r="L14" i="16" s="1"/>
  <c r="K20" i="11"/>
  <c r="K14" i="16" s="1"/>
  <c r="J20" i="11"/>
  <c r="J14" i="16" s="1"/>
  <c r="H20" i="11"/>
  <c r="G20" i="11"/>
  <c r="G14" i="16" s="1"/>
  <c r="F20" i="11"/>
  <c r="F14" i="16" s="1"/>
  <c r="E20" i="11"/>
  <c r="E14" i="16" s="1"/>
  <c r="D20" i="11"/>
  <c r="D14" i="16" s="1"/>
  <c r="D18" i="16" s="1"/>
  <c r="D19" i="16" s="1"/>
  <c r="C20" i="11"/>
  <c r="C14" i="16" s="1"/>
  <c r="O13" i="11"/>
  <c r="N13" i="11"/>
  <c r="M13" i="11"/>
  <c r="L13" i="11"/>
  <c r="K13" i="11"/>
  <c r="J13" i="11"/>
  <c r="H13" i="11"/>
  <c r="G13" i="11"/>
  <c r="F13" i="11"/>
  <c r="E13" i="11"/>
  <c r="D13" i="11"/>
  <c r="C13" i="11"/>
  <c r="O11" i="11"/>
  <c r="N7" i="16"/>
  <c r="M11" i="11"/>
  <c r="M7" i="16" s="1"/>
  <c r="L11" i="11"/>
  <c r="L7" i="16" s="1"/>
  <c r="K11" i="11"/>
  <c r="K7" i="16" s="1"/>
  <c r="J11" i="11"/>
  <c r="J7" i="16" s="1"/>
  <c r="H11" i="11"/>
  <c r="G11" i="11"/>
  <c r="G7" i="16" s="1"/>
  <c r="F11" i="11"/>
  <c r="F7" i="16" s="1"/>
  <c r="E11" i="11"/>
  <c r="E7" i="16" s="1"/>
  <c r="D11" i="11"/>
  <c r="D7" i="16" s="1"/>
  <c r="C11" i="11"/>
  <c r="C7" i="16" s="1"/>
  <c r="O32" i="11" l="1"/>
  <c r="AE8" i="15" s="1"/>
  <c r="L32" i="11"/>
  <c r="H32" i="11"/>
  <c r="P8" i="15" s="1"/>
  <c r="N32" i="11"/>
  <c r="AD8" i="15" s="1"/>
  <c r="J32" i="11"/>
  <c r="Q8" i="15" s="1"/>
  <c r="M32" i="11"/>
  <c r="G32" i="11"/>
  <c r="O8" i="15" s="1"/>
  <c r="D32" i="11"/>
  <c r="C8" i="15" s="1"/>
  <c r="C32" i="11"/>
  <c r="B8" i="15" s="1"/>
  <c r="K32" i="11"/>
  <c r="F32" i="11"/>
  <c r="E32" i="11"/>
  <c r="G8" i="15" s="1"/>
  <c r="K8" i="15" l="1"/>
  <c r="Z8" i="15"/>
  <c r="V8" i="15"/>
  <c r="R8" i="15"/>
  <c r="I20" i="11"/>
  <c r="I24" i="11"/>
  <c r="P24" i="11"/>
  <c r="P13" i="11"/>
  <c r="P31" i="11"/>
  <c r="P20" i="11"/>
  <c r="P11" i="11"/>
  <c r="I13" i="11"/>
  <c r="I31" i="11"/>
  <c r="I11" i="11"/>
  <c r="O30" i="10"/>
  <c r="N30" i="10"/>
  <c r="N27" i="19" s="1"/>
  <c r="M30" i="10"/>
  <c r="M27" i="19" s="1"/>
  <c r="L30" i="10"/>
  <c r="L27" i="19" s="1"/>
  <c r="K30" i="10"/>
  <c r="K27" i="19" s="1"/>
  <c r="J30" i="10"/>
  <c r="J27" i="19" s="1"/>
  <c r="H30" i="10"/>
  <c r="G30" i="10"/>
  <c r="G27" i="19" s="1"/>
  <c r="F30" i="10"/>
  <c r="F27" i="19" s="1"/>
  <c r="E30" i="10"/>
  <c r="E27" i="19" s="1"/>
  <c r="D30" i="10"/>
  <c r="D27" i="19" s="1"/>
  <c r="C30" i="10"/>
  <c r="C27" i="19" s="1"/>
  <c r="O23" i="10"/>
  <c r="N23" i="10"/>
  <c r="N20" i="19" s="1"/>
  <c r="M23" i="10"/>
  <c r="M20" i="19" s="1"/>
  <c r="L23" i="10"/>
  <c r="L20" i="19" s="1"/>
  <c r="K23" i="10"/>
  <c r="K20" i="19" s="1"/>
  <c r="J23" i="10"/>
  <c r="J20" i="19" s="1"/>
  <c r="H23" i="10"/>
  <c r="G23" i="10"/>
  <c r="G20" i="19" s="1"/>
  <c r="F23" i="10"/>
  <c r="F20" i="19" s="1"/>
  <c r="E23" i="10"/>
  <c r="E20" i="19" s="1"/>
  <c r="D23" i="10"/>
  <c r="D20" i="19" s="1"/>
  <c r="C23" i="10"/>
  <c r="C20" i="19" s="1"/>
  <c r="O20" i="10"/>
  <c r="J20" i="10"/>
  <c r="J13" i="19" s="1"/>
  <c r="H20" i="10"/>
  <c r="G20" i="10"/>
  <c r="G13" i="19" s="1"/>
  <c r="F20" i="10"/>
  <c r="F13" i="19" s="1"/>
  <c r="E20" i="10"/>
  <c r="E13" i="19" s="1"/>
  <c r="D20" i="10"/>
  <c r="D13" i="19" s="1"/>
  <c r="C20" i="10"/>
  <c r="C13" i="19" s="1"/>
  <c r="O12" i="10"/>
  <c r="N12" i="10"/>
  <c r="M12" i="10"/>
  <c r="L12" i="10"/>
  <c r="K12" i="10"/>
  <c r="J12" i="10"/>
  <c r="H12" i="10"/>
  <c r="G12" i="10"/>
  <c r="F12" i="10"/>
  <c r="E12" i="10"/>
  <c r="D12" i="10"/>
  <c r="C12" i="10"/>
  <c r="J10" i="10"/>
  <c r="J6" i="19" s="1"/>
  <c r="C10" i="10"/>
  <c r="C6" i="19" s="1"/>
  <c r="O31" i="10" l="1"/>
  <c r="AE12" i="15" s="1"/>
  <c r="C31" i="10"/>
  <c r="B12" i="15" s="1"/>
  <c r="J31" i="10"/>
  <c r="Q12" i="15" s="1"/>
  <c r="N31" i="10"/>
  <c r="AD12" i="15" s="1"/>
  <c r="K31" i="10"/>
  <c r="R12" i="15" s="1"/>
  <c r="H31" i="10"/>
  <c r="P12" i="15" s="1"/>
  <c r="M31" i="10"/>
  <c r="Z12" i="15" s="1"/>
  <c r="L31" i="10"/>
  <c r="V12" i="15" s="1"/>
  <c r="G31" i="10"/>
  <c r="O12" i="15" s="1"/>
  <c r="F31" i="10"/>
  <c r="K12" i="15" s="1"/>
  <c r="E31" i="10"/>
  <c r="G12" i="15" s="1"/>
  <c r="D31" i="10"/>
  <c r="C12" i="15" s="1"/>
  <c r="P23" i="10" l="1"/>
  <c r="P30" i="10"/>
  <c r="P20" i="10"/>
  <c r="P12" i="10"/>
  <c r="P10" i="10"/>
  <c r="I30" i="10"/>
  <c r="I20" i="10"/>
  <c r="I10" i="10"/>
  <c r="I12" i="10"/>
  <c r="I23" i="10"/>
  <c r="O28" i="9"/>
  <c r="N28" i="9"/>
  <c r="N31" i="19" s="1"/>
  <c r="M28" i="9"/>
  <c r="M31" i="19" s="1"/>
  <c r="L28" i="9"/>
  <c r="L31" i="19" s="1"/>
  <c r="K28" i="9"/>
  <c r="K31" i="19" s="1"/>
  <c r="J28" i="9"/>
  <c r="J31" i="19" s="1"/>
  <c r="H28" i="9"/>
  <c r="F28" i="9"/>
  <c r="F31" i="19" s="1"/>
  <c r="E28" i="9"/>
  <c r="E31" i="19" s="1"/>
  <c r="D28" i="9"/>
  <c r="D31" i="19" s="1"/>
  <c r="C28" i="9"/>
  <c r="C31" i="19" s="1"/>
  <c r="O22" i="9"/>
  <c r="N22" i="9"/>
  <c r="N24" i="19" s="1"/>
  <c r="M22" i="9"/>
  <c r="M24" i="19" s="1"/>
  <c r="L22" i="9"/>
  <c r="L24" i="19" s="1"/>
  <c r="K22" i="9"/>
  <c r="K24" i="19" s="1"/>
  <c r="J22" i="9"/>
  <c r="J24" i="19" s="1"/>
  <c r="C22" i="9"/>
  <c r="C24" i="19" s="1"/>
  <c r="O19" i="9"/>
  <c r="N19" i="9"/>
  <c r="N17" i="19" s="1"/>
  <c r="M19" i="9"/>
  <c r="M17" i="19" s="1"/>
  <c r="L19" i="9"/>
  <c r="L17" i="19" s="1"/>
  <c r="K19" i="9"/>
  <c r="K17" i="19" s="1"/>
  <c r="J19" i="9"/>
  <c r="J17" i="19" s="1"/>
  <c r="H19" i="9"/>
  <c r="G19" i="9"/>
  <c r="G17" i="19" s="1"/>
  <c r="F19" i="9"/>
  <c r="F17" i="19" s="1"/>
  <c r="E19" i="9"/>
  <c r="E17" i="19" s="1"/>
  <c r="D19" i="9"/>
  <c r="D17" i="19" s="1"/>
  <c r="C19" i="9"/>
  <c r="C17" i="19" s="1"/>
  <c r="O13" i="9"/>
  <c r="N13" i="9"/>
  <c r="M13" i="9"/>
  <c r="L13" i="9"/>
  <c r="K13" i="9"/>
  <c r="J13" i="9"/>
  <c r="H13" i="9"/>
  <c r="G13" i="9"/>
  <c r="F13" i="9"/>
  <c r="E13" i="9"/>
  <c r="D13" i="9"/>
  <c r="C13" i="9"/>
  <c r="O11" i="9"/>
  <c r="N11" i="9"/>
  <c r="N10" i="19" s="1"/>
  <c r="M11" i="9"/>
  <c r="M10" i="19" s="1"/>
  <c r="L11" i="9"/>
  <c r="L10" i="19" s="1"/>
  <c r="K11" i="9"/>
  <c r="K10" i="19" s="1"/>
  <c r="J11" i="9"/>
  <c r="J10" i="19" s="1"/>
  <c r="H11" i="9"/>
  <c r="G11" i="9"/>
  <c r="G10" i="19" s="1"/>
  <c r="F11" i="9"/>
  <c r="F10" i="19" s="1"/>
  <c r="E11" i="9"/>
  <c r="E10" i="19" s="1"/>
  <c r="D11" i="9"/>
  <c r="D10" i="19" s="1"/>
  <c r="C11" i="9"/>
  <c r="C10" i="19" s="1"/>
  <c r="H29" i="9" l="1"/>
  <c r="P16" i="15" s="1"/>
  <c r="O29" i="9"/>
  <c r="AE16" i="15" s="1"/>
  <c r="M29" i="9"/>
  <c r="L29" i="9"/>
  <c r="V16" i="15" s="1"/>
  <c r="K29" i="9"/>
  <c r="R16" i="15" s="1"/>
  <c r="J29" i="9"/>
  <c r="Q16" i="15" s="1"/>
  <c r="E29" i="9"/>
  <c r="D29" i="9"/>
  <c r="C29" i="9"/>
  <c r="B16" i="15" s="1"/>
  <c r="F29" i="9"/>
  <c r="N29" i="9"/>
  <c r="G29" i="9"/>
  <c r="O16" i="15" l="1"/>
  <c r="I22" i="9"/>
  <c r="P28" i="9"/>
  <c r="AD16" i="15"/>
  <c r="Z16" i="15"/>
  <c r="K16" i="15"/>
  <c r="G16" i="15"/>
  <c r="C16" i="15"/>
  <c r="I11" i="9"/>
  <c r="P13" i="9"/>
  <c r="P11" i="9"/>
  <c r="P22" i="9"/>
  <c r="P19" i="9"/>
  <c r="I13" i="9"/>
  <c r="I28" i="9"/>
  <c r="I19" i="9"/>
  <c r="O31" i="8" l="1"/>
  <c r="N31" i="8"/>
  <c r="N30" i="19" s="1"/>
  <c r="M31" i="8"/>
  <c r="M30" i="19" s="1"/>
  <c r="L31" i="8"/>
  <c r="L30" i="19" s="1"/>
  <c r="K31" i="8"/>
  <c r="K30" i="19" s="1"/>
  <c r="J31" i="8"/>
  <c r="J30" i="19" s="1"/>
  <c r="G31" i="8"/>
  <c r="G30" i="19" s="1"/>
  <c r="F31" i="8"/>
  <c r="F30" i="19" s="1"/>
  <c r="E31" i="8"/>
  <c r="E30" i="19" s="1"/>
  <c r="C31" i="8"/>
  <c r="C30" i="19" s="1"/>
  <c r="O25" i="8"/>
  <c r="N25" i="8"/>
  <c r="N23" i="19" s="1"/>
  <c r="M25" i="8"/>
  <c r="M23" i="19" s="1"/>
  <c r="L25" i="8"/>
  <c r="L23" i="19" s="1"/>
  <c r="K25" i="8"/>
  <c r="K23" i="19" s="1"/>
  <c r="J25" i="8"/>
  <c r="J23" i="19" s="1"/>
  <c r="H25" i="8"/>
  <c r="G25" i="8"/>
  <c r="G23" i="19" s="1"/>
  <c r="F25" i="8"/>
  <c r="F23" i="19" s="1"/>
  <c r="E25" i="8"/>
  <c r="E23" i="19" s="1"/>
  <c r="D25" i="8"/>
  <c r="D23" i="19" s="1"/>
  <c r="C25" i="8"/>
  <c r="C23" i="19" s="1"/>
  <c r="O22" i="8"/>
  <c r="N22" i="8"/>
  <c r="N16" i="19" s="1"/>
  <c r="M22" i="8"/>
  <c r="M16" i="19" s="1"/>
  <c r="L22" i="8"/>
  <c r="L16" i="19" s="1"/>
  <c r="K22" i="8"/>
  <c r="K16" i="19" s="1"/>
  <c r="J22" i="8"/>
  <c r="J16" i="19" s="1"/>
  <c r="H22" i="8"/>
  <c r="G22" i="8"/>
  <c r="G16" i="19" s="1"/>
  <c r="F22" i="8"/>
  <c r="F16" i="19" s="1"/>
  <c r="E22" i="8"/>
  <c r="E16" i="19" s="1"/>
  <c r="D22" i="8"/>
  <c r="D16" i="19" s="1"/>
  <c r="C22" i="8"/>
  <c r="C16" i="19" s="1"/>
  <c r="O11" i="8"/>
  <c r="N11" i="8"/>
  <c r="N9" i="19" s="1"/>
  <c r="M11" i="8"/>
  <c r="M9" i="19" s="1"/>
  <c r="L11" i="8"/>
  <c r="L9" i="19" s="1"/>
  <c r="K11" i="8"/>
  <c r="K9" i="19" s="1"/>
  <c r="J11" i="8"/>
  <c r="J9" i="19" s="1"/>
  <c r="H11" i="8"/>
  <c r="G11" i="8"/>
  <c r="G9" i="19" s="1"/>
  <c r="F11" i="8"/>
  <c r="F9" i="19" s="1"/>
  <c r="E11" i="8"/>
  <c r="E9" i="19" s="1"/>
  <c r="D11" i="8"/>
  <c r="D9" i="19" s="1"/>
  <c r="C11" i="8"/>
  <c r="C9" i="19" s="1"/>
  <c r="D32" i="8" l="1"/>
  <c r="C15" i="15" s="1"/>
  <c r="G32" i="8"/>
  <c r="J32" i="8"/>
  <c r="Q15" i="15" s="1"/>
  <c r="C32" i="8"/>
  <c r="B15" i="15" s="1"/>
  <c r="K32" i="8"/>
  <c r="L32" i="8"/>
  <c r="V15" i="15" s="1"/>
  <c r="F32" i="8"/>
  <c r="K15" i="15" s="1"/>
  <c r="E32" i="8"/>
  <c r="N32" i="8"/>
  <c r="M32" i="8"/>
  <c r="O32" i="8"/>
  <c r="AE15" i="15" s="1"/>
  <c r="H32" i="8"/>
  <c r="P15" i="15" s="1"/>
  <c r="O15" i="15" l="1"/>
  <c r="I13" i="8"/>
  <c r="AD15" i="15"/>
  <c r="P13" i="8"/>
  <c r="I31" i="8"/>
  <c r="I11" i="8"/>
  <c r="I25" i="8"/>
  <c r="I22" i="8"/>
  <c r="Z15" i="15"/>
  <c r="R15" i="15"/>
  <c r="G15" i="15"/>
  <c r="P25" i="8"/>
  <c r="P11" i="8"/>
  <c r="P31" i="8"/>
  <c r="P22" i="8"/>
  <c r="O27" i="7"/>
  <c r="N27" i="7"/>
  <c r="N29" i="19" s="1"/>
  <c r="M27" i="7"/>
  <c r="M29" i="19" s="1"/>
  <c r="L27" i="7"/>
  <c r="L29" i="19" s="1"/>
  <c r="K27" i="7"/>
  <c r="K29" i="19" s="1"/>
  <c r="J27" i="7"/>
  <c r="J29" i="19" s="1"/>
  <c r="H27" i="7"/>
  <c r="G27" i="7"/>
  <c r="G29" i="19" s="1"/>
  <c r="F27" i="7"/>
  <c r="F29" i="19" s="1"/>
  <c r="E27" i="7"/>
  <c r="E29" i="19" s="1"/>
  <c r="D27" i="7"/>
  <c r="D29" i="19" s="1"/>
  <c r="C27" i="7"/>
  <c r="C29" i="19" s="1"/>
  <c r="O21" i="7"/>
  <c r="N21" i="7"/>
  <c r="N22" i="19" s="1"/>
  <c r="M21" i="7"/>
  <c r="M22" i="19" s="1"/>
  <c r="L21" i="7"/>
  <c r="L22" i="19" s="1"/>
  <c r="K21" i="7"/>
  <c r="K22" i="19" s="1"/>
  <c r="J21" i="7"/>
  <c r="J22" i="19" s="1"/>
  <c r="H21" i="7"/>
  <c r="G21" i="7"/>
  <c r="G22" i="19" s="1"/>
  <c r="F21" i="7"/>
  <c r="F22" i="19" s="1"/>
  <c r="E21" i="7"/>
  <c r="E22" i="19" s="1"/>
  <c r="D21" i="7"/>
  <c r="D22" i="19" s="1"/>
  <c r="C21" i="7"/>
  <c r="C22" i="19" s="1"/>
  <c r="O18" i="7"/>
  <c r="J18" i="7"/>
  <c r="J15" i="19" s="1"/>
  <c r="H18" i="7"/>
  <c r="G18" i="7"/>
  <c r="G15" i="19" s="1"/>
  <c r="F18" i="7"/>
  <c r="F15" i="19" s="1"/>
  <c r="E18" i="7"/>
  <c r="E15" i="19" s="1"/>
  <c r="D18" i="7"/>
  <c r="D15" i="19" s="1"/>
  <c r="C18" i="7"/>
  <c r="C15" i="19" s="1"/>
  <c r="O11" i="7"/>
  <c r="N11" i="7"/>
  <c r="M11" i="7"/>
  <c r="L11" i="7"/>
  <c r="K11" i="7"/>
  <c r="H11" i="7"/>
  <c r="G11" i="7"/>
  <c r="F11" i="7"/>
  <c r="E11" i="7"/>
  <c r="D11" i="7"/>
  <c r="C11" i="7"/>
  <c r="O9" i="7"/>
  <c r="N9" i="7"/>
  <c r="N8" i="19" s="1"/>
  <c r="M9" i="7"/>
  <c r="M8" i="19" s="1"/>
  <c r="L9" i="7"/>
  <c r="L8" i="19" s="1"/>
  <c r="K9" i="7"/>
  <c r="K8" i="19" s="1"/>
  <c r="H9" i="7"/>
  <c r="F9" i="7"/>
  <c r="F8" i="19" s="1"/>
  <c r="E9" i="7"/>
  <c r="E8" i="19" s="1"/>
  <c r="D9" i="7"/>
  <c r="D8" i="19" s="1"/>
  <c r="C9" i="7"/>
  <c r="C8" i="19" s="1"/>
  <c r="M28" i="7" l="1"/>
  <c r="Z14" i="15" s="1"/>
  <c r="O28" i="7"/>
  <c r="AE14" i="15" s="1"/>
  <c r="J28" i="7"/>
  <c r="Q14" i="15" s="1"/>
  <c r="H28" i="7"/>
  <c r="P14" i="15" s="1"/>
  <c r="L28" i="7"/>
  <c r="V14" i="15" s="1"/>
  <c r="E28" i="7"/>
  <c r="N28" i="7"/>
  <c r="AD14" i="15" s="1"/>
  <c r="K28" i="7"/>
  <c r="R14" i="15" s="1"/>
  <c r="D28" i="7"/>
  <c r="G28" i="7"/>
  <c r="O14" i="15" s="1"/>
  <c r="F28" i="7"/>
  <c r="K14" i="15" s="1"/>
  <c r="C28" i="7"/>
  <c r="B14" i="15" s="1"/>
  <c r="G14" i="15" l="1"/>
  <c r="C14" i="15"/>
  <c r="P21" i="7"/>
  <c r="P11" i="7"/>
  <c r="P9" i="7"/>
  <c r="P27" i="7"/>
  <c r="P18" i="7"/>
  <c r="I9" i="7"/>
  <c r="I18" i="7"/>
  <c r="I11" i="7"/>
  <c r="I27" i="7"/>
  <c r="I21" i="7"/>
  <c r="O27" i="6"/>
  <c r="N27" i="6"/>
  <c r="N28" i="19" s="1"/>
  <c r="N32" i="19" s="1"/>
  <c r="N33" i="19" s="1"/>
  <c r="M27" i="6"/>
  <c r="M28" i="19" s="1"/>
  <c r="M32" i="19" s="1"/>
  <c r="M33" i="19" s="1"/>
  <c r="L27" i="6"/>
  <c r="L28" i="19" s="1"/>
  <c r="L32" i="19" s="1"/>
  <c r="L33" i="19" s="1"/>
  <c r="K27" i="6"/>
  <c r="K28" i="19" s="1"/>
  <c r="K32" i="19" s="1"/>
  <c r="K33" i="19" s="1"/>
  <c r="J27" i="6"/>
  <c r="J28" i="19" s="1"/>
  <c r="J32" i="19" s="1"/>
  <c r="J33" i="19" s="1"/>
  <c r="H27" i="6"/>
  <c r="G27" i="6"/>
  <c r="G28" i="19" s="1"/>
  <c r="G32" i="19" s="1"/>
  <c r="G33" i="19" s="1"/>
  <c r="F27" i="6"/>
  <c r="F28" i="19" s="1"/>
  <c r="F32" i="19" s="1"/>
  <c r="F33" i="19" s="1"/>
  <c r="E27" i="6"/>
  <c r="E28" i="19" s="1"/>
  <c r="E32" i="19" s="1"/>
  <c r="E33" i="19" s="1"/>
  <c r="D27" i="6"/>
  <c r="D28" i="19" s="1"/>
  <c r="D32" i="19" s="1"/>
  <c r="D33" i="19" s="1"/>
  <c r="C27" i="6"/>
  <c r="C28" i="19" s="1"/>
  <c r="C32" i="19" s="1"/>
  <c r="C33" i="19" s="1"/>
  <c r="O22" i="6"/>
  <c r="N22" i="6"/>
  <c r="N21" i="19" s="1"/>
  <c r="N25" i="19" s="1"/>
  <c r="N26" i="19" s="1"/>
  <c r="M22" i="6"/>
  <c r="M21" i="19" s="1"/>
  <c r="M25" i="19" s="1"/>
  <c r="M26" i="19" s="1"/>
  <c r="L22" i="6"/>
  <c r="L21" i="19" s="1"/>
  <c r="L25" i="19" s="1"/>
  <c r="L26" i="19" s="1"/>
  <c r="K22" i="6"/>
  <c r="K21" i="19" s="1"/>
  <c r="K25" i="19" s="1"/>
  <c r="K26" i="19" s="1"/>
  <c r="J22" i="6"/>
  <c r="J21" i="19" s="1"/>
  <c r="J25" i="19" s="1"/>
  <c r="J26" i="19" s="1"/>
  <c r="H22" i="6"/>
  <c r="G22" i="6"/>
  <c r="G21" i="19" s="1"/>
  <c r="G25" i="19" s="1"/>
  <c r="G26" i="19" s="1"/>
  <c r="F22" i="6"/>
  <c r="F21" i="19" s="1"/>
  <c r="F25" i="19" s="1"/>
  <c r="F26" i="19" s="1"/>
  <c r="E22" i="6"/>
  <c r="E21" i="19" s="1"/>
  <c r="E25" i="19" s="1"/>
  <c r="E26" i="19" s="1"/>
  <c r="D22" i="6"/>
  <c r="D21" i="19" s="1"/>
  <c r="D25" i="19" s="1"/>
  <c r="D26" i="19" s="1"/>
  <c r="C22" i="6"/>
  <c r="C21" i="19" s="1"/>
  <c r="C25" i="19" s="1"/>
  <c r="C26" i="19" s="1"/>
  <c r="O19" i="6"/>
  <c r="N19" i="6"/>
  <c r="N14" i="19" s="1"/>
  <c r="N18" i="19" s="1"/>
  <c r="N19" i="19" s="1"/>
  <c r="M19" i="6"/>
  <c r="M14" i="19" s="1"/>
  <c r="M18" i="19" s="1"/>
  <c r="M19" i="19" s="1"/>
  <c r="L19" i="6"/>
  <c r="L14" i="19" s="1"/>
  <c r="L18" i="19" s="1"/>
  <c r="L19" i="19" s="1"/>
  <c r="K19" i="6"/>
  <c r="K14" i="19" s="1"/>
  <c r="K18" i="19" s="1"/>
  <c r="K19" i="19" s="1"/>
  <c r="J19" i="6"/>
  <c r="J14" i="19" s="1"/>
  <c r="J18" i="19" s="1"/>
  <c r="J19" i="19" s="1"/>
  <c r="H19" i="6"/>
  <c r="G19" i="6"/>
  <c r="G14" i="19" s="1"/>
  <c r="G18" i="19" s="1"/>
  <c r="G19" i="19" s="1"/>
  <c r="F19" i="6"/>
  <c r="F14" i="19" s="1"/>
  <c r="F18" i="19" s="1"/>
  <c r="F19" i="19" s="1"/>
  <c r="E19" i="6"/>
  <c r="E14" i="19" s="1"/>
  <c r="E18" i="19" s="1"/>
  <c r="E19" i="19" s="1"/>
  <c r="D19" i="6"/>
  <c r="D14" i="19" s="1"/>
  <c r="D18" i="19" s="1"/>
  <c r="D19" i="19" s="1"/>
  <c r="C19" i="6"/>
  <c r="C14" i="19" s="1"/>
  <c r="C18" i="19" s="1"/>
  <c r="C19" i="19" s="1"/>
  <c r="O12" i="6"/>
  <c r="N12" i="6"/>
  <c r="M12" i="6"/>
  <c r="L12" i="6"/>
  <c r="K12" i="6"/>
  <c r="J12" i="6"/>
  <c r="H12" i="6"/>
  <c r="G12" i="6"/>
  <c r="F12" i="6"/>
  <c r="E12" i="6"/>
  <c r="D12" i="6"/>
  <c r="C12" i="6"/>
  <c r="O10" i="6"/>
  <c r="N10" i="6"/>
  <c r="N7" i="19" s="1"/>
  <c r="N11" i="19" s="1"/>
  <c r="M10" i="6"/>
  <c r="M7" i="19" s="1"/>
  <c r="M11" i="19" s="1"/>
  <c r="L10" i="6"/>
  <c r="L7" i="19" s="1"/>
  <c r="L11" i="19" s="1"/>
  <c r="K10" i="6"/>
  <c r="K7" i="19" s="1"/>
  <c r="K11" i="19" s="1"/>
  <c r="J10" i="6"/>
  <c r="J7" i="19" s="1"/>
  <c r="J11" i="19" s="1"/>
  <c r="J12" i="19" s="1"/>
  <c r="H10" i="6"/>
  <c r="G10" i="6"/>
  <c r="G7" i="19" s="1"/>
  <c r="G11" i="19" s="1"/>
  <c r="F10" i="6"/>
  <c r="F7" i="19" s="1"/>
  <c r="F11" i="19" s="1"/>
  <c r="E10" i="6"/>
  <c r="E7" i="19" s="1"/>
  <c r="E11" i="19" s="1"/>
  <c r="D10" i="6"/>
  <c r="D7" i="19" s="1"/>
  <c r="D11" i="19" s="1"/>
  <c r="C10" i="6"/>
  <c r="C7" i="19" s="1"/>
  <c r="C11" i="19" s="1"/>
  <c r="C12" i="19" s="1"/>
  <c r="E12" i="19" l="1"/>
  <c r="E34" i="19"/>
  <c r="E37" i="19" s="1"/>
  <c r="N12" i="19"/>
  <c r="N34" i="19"/>
  <c r="P11" i="19" s="1"/>
  <c r="M12" i="19"/>
  <c r="M34" i="19"/>
  <c r="M37" i="19" s="1"/>
  <c r="L12" i="19"/>
  <c r="L34" i="19"/>
  <c r="L37" i="19" s="1"/>
  <c r="K12" i="19"/>
  <c r="K34" i="19"/>
  <c r="K37" i="19" s="1"/>
  <c r="G12" i="19"/>
  <c r="G34" i="19"/>
  <c r="I11" i="19" s="1"/>
  <c r="F12" i="19"/>
  <c r="F34" i="19"/>
  <c r="F37" i="19" s="1"/>
  <c r="D12" i="19"/>
  <c r="D34" i="19"/>
  <c r="D37" i="19" s="1"/>
  <c r="E28" i="6"/>
  <c r="H28" i="6"/>
  <c r="P13" i="15" s="1"/>
  <c r="O28" i="6"/>
  <c r="AE13" i="15" s="1"/>
  <c r="L28" i="6"/>
  <c r="V13" i="15" s="1"/>
  <c r="J28" i="6"/>
  <c r="Q13" i="15" s="1"/>
  <c r="N28" i="6"/>
  <c r="AD13" i="15" s="1"/>
  <c r="M28" i="6"/>
  <c r="K28" i="6"/>
  <c r="R13" i="15" s="1"/>
  <c r="G28" i="6"/>
  <c r="O13" i="15" s="1"/>
  <c r="F28" i="6"/>
  <c r="D28" i="6"/>
  <c r="C13" i="15" s="1"/>
  <c r="C28" i="6"/>
  <c r="B13" i="15" s="1"/>
  <c r="P25" i="19" l="1"/>
  <c r="P32" i="19"/>
  <c r="N37" i="19"/>
  <c r="P18" i="19"/>
  <c r="I18" i="19"/>
  <c r="I32" i="19"/>
  <c r="I25" i="19"/>
  <c r="G37" i="19"/>
  <c r="Z13" i="15"/>
  <c r="K13" i="15"/>
  <c r="G13" i="15"/>
  <c r="I27" i="6"/>
  <c r="I19" i="6"/>
  <c r="I12" i="6"/>
  <c r="I10" i="6"/>
  <c r="I22" i="6"/>
  <c r="P10" i="6"/>
  <c r="P27" i="6"/>
  <c r="P19" i="6"/>
  <c r="P22" i="6"/>
  <c r="P12" i="6"/>
  <c r="F19" i="4"/>
  <c r="F13" i="16" s="1"/>
  <c r="F18" i="16" s="1"/>
  <c r="O12" i="4"/>
  <c r="N12" i="4"/>
  <c r="M12" i="4"/>
  <c r="L12" i="4"/>
  <c r="K12" i="4"/>
  <c r="J12" i="4"/>
  <c r="H12" i="4"/>
  <c r="G12" i="4"/>
  <c r="F12" i="4"/>
  <c r="E12" i="4"/>
  <c r="D12" i="4"/>
  <c r="C12" i="4"/>
  <c r="I34" i="19" l="1"/>
  <c r="P34" i="19"/>
  <c r="F19" i="16"/>
  <c r="E31" i="4"/>
  <c r="E27" i="16" s="1"/>
  <c r="E32" i="16" s="1"/>
  <c r="E33" i="16" s="1"/>
  <c r="J19" i="4" l="1"/>
  <c r="J13" i="16" s="1"/>
  <c r="J18" i="16" s="1"/>
  <c r="J19" i="16" s="1"/>
  <c r="K19" i="4"/>
  <c r="K13" i="16" s="1"/>
  <c r="K18" i="16" s="1"/>
  <c r="L19" i="4"/>
  <c r="L13" i="16" s="1"/>
  <c r="L18" i="16" s="1"/>
  <c r="M19" i="4"/>
  <c r="M13" i="16" s="1"/>
  <c r="M18" i="16" s="1"/>
  <c r="N19" i="4"/>
  <c r="N13" i="16" s="1"/>
  <c r="N18" i="16" s="1"/>
  <c r="N19" i="16" l="1"/>
  <c r="M19" i="16"/>
  <c r="L19" i="16"/>
  <c r="K19" i="16"/>
  <c r="O23" i="4"/>
  <c r="M23" i="4"/>
  <c r="M20" i="16" s="1"/>
  <c r="M25" i="16" s="1"/>
  <c r="M26" i="16" s="1"/>
  <c r="L23" i="4"/>
  <c r="L20" i="16" s="1"/>
  <c r="L25" i="16" s="1"/>
  <c r="L26" i="16" s="1"/>
  <c r="K23" i="4"/>
  <c r="K20" i="16" s="1"/>
  <c r="K25" i="16" s="1"/>
  <c r="K26" i="16" s="1"/>
  <c r="J23" i="4"/>
  <c r="J20" i="16" s="1"/>
  <c r="J25" i="16" s="1"/>
  <c r="J26" i="16" s="1"/>
  <c r="H23" i="4" l="1"/>
  <c r="G23" i="4"/>
  <c r="G20" i="16" s="1"/>
  <c r="G25" i="16" s="1"/>
  <c r="G26" i="16" s="1"/>
  <c r="F23" i="4"/>
  <c r="F20" i="16" s="1"/>
  <c r="F25" i="16" s="1"/>
  <c r="F26" i="16" s="1"/>
  <c r="D23" i="4"/>
  <c r="D20" i="16" s="1"/>
  <c r="D25" i="16" s="1"/>
  <c r="D26" i="16" s="1"/>
  <c r="E23" i="4"/>
  <c r="E20" i="16" s="1"/>
  <c r="E25" i="16" s="1"/>
  <c r="E26" i="16" s="1"/>
  <c r="C23" i="4"/>
  <c r="C20" i="16" s="1"/>
  <c r="C25" i="16" s="1"/>
  <c r="C26" i="16" s="1"/>
  <c r="C19" i="4"/>
  <c r="C13" i="16" s="1"/>
  <c r="C18" i="16" s="1"/>
  <c r="C19" i="16" s="1"/>
  <c r="O31" i="4" l="1"/>
  <c r="N31" i="4"/>
  <c r="N27" i="16" s="1"/>
  <c r="N32" i="16" s="1"/>
  <c r="M31" i="4"/>
  <c r="M27" i="16" s="1"/>
  <c r="M32" i="16" s="1"/>
  <c r="L31" i="4"/>
  <c r="L27" i="16" s="1"/>
  <c r="L32" i="16" s="1"/>
  <c r="L33" i="16" s="1"/>
  <c r="K31" i="4"/>
  <c r="K27" i="16" s="1"/>
  <c r="K32" i="16" s="1"/>
  <c r="K33" i="16" s="1"/>
  <c r="J31" i="4"/>
  <c r="J27" i="16" s="1"/>
  <c r="J32" i="16" s="1"/>
  <c r="J33" i="16" s="1"/>
  <c r="H31" i="4"/>
  <c r="G31" i="4"/>
  <c r="G27" i="16" s="1"/>
  <c r="G32" i="16" s="1"/>
  <c r="G33" i="16" s="1"/>
  <c r="F31" i="4"/>
  <c r="F27" i="16" s="1"/>
  <c r="F32" i="16" s="1"/>
  <c r="F33" i="16" s="1"/>
  <c r="D31" i="4"/>
  <c r="D27" i="16" s="1"/>
  <c r="D32" i="16" s="1"/>
  <c r="D33" i="16" s="1"/>
  <c r="C31" i="4"/>
  <c r="C27" i="16" s="1"/>
  <c r="C32" i="16" s="1"/>
  <c r="C33" i="16" s="1"/>
  <c r="O19" i="4"/>
  <c r="H19" i="4"/>
  <c r="G19" i="4"/>
  <c r="G13" i="16" s="1"/>
  <c r="G18" i="16" s="1"/>
  <c r="E19" i="4"/>
  <c r="E13" i="16" s="1"/>
  <c r="E18" i="16" s="1"/>
  <c r="O10" i="4"/>
  <c r="N10" i="4"/>
  <c r="N6" i="16" s="1"/>
  <c r="N11" i="16" s="1"/>
  <c r="M10" i="4"/>
  <c r="M6" i="16" s="1"/>
  <c r="M11" i="16" s="1"/>
  <c r="M12" i="16" s="1"/>
  <c r="L10" i="4"/>
  <c r="L6" i="16" s="1"/>
  <c r="L11" i="16" s="1"/>
  <c r="K10" i="4"/>
  <c r="K6" i="16" s="1"/>
  <c r="K11" i="16" s="1"/>
  <c r="J10" i="4"/>
  <c r="J6" i="16" s="1"/>
  <c r="J11" i="16" s="1"/>
  <c r="J12" i="16" s="1"/>
  <c r="H10" i="4"/>
  <c r="G10" i="4"/>
  <c r="G6" i="16" s="1"/>
  <c r="G11" i="16" s="1"/>
  <c r="F10" i="4"/>
  <c r="F6" i="16" s="1"/>
  <c r="F11" i="16" s="1"/>
  <c r="E10" i="4"/>
  <c r="E6" i="16" s="1"/>
  <c r="E11" i="16" s="1"/>
  <c r="E12" i="16" s="1"/>
  <c r="D10" i="4"/>
  <c r="D6" i="16" s="1"/>
  <c r="D11" i="16" s="1"/>
  <c r="C10" i="4"/>
  <c r="C6" i="16" s="1"/>
  <c r="C11" i="16" s="1"/>
  <c r="C12" i="16" s="1"/>
  <c r="F12" i="16" l="1"/>
  <c r="F34" i="16"/>
  <c r="F37" i="16" s="1"/>
  <c r="E34" i="16"/>
  <c r="E37" i="16" s="1"/>
  <c r="M34" i="16"/>
  <c r="M37" i="16" s="1"/>
  <c r="D34" i="16"/>
  <c r="D37" i="16" s="1"/>
  <c r="D12" i="16"/>
  <c r="G12" i="16"/>
  <c r="K12" i="16"/>
  <c r="K34" i="16"/>
  <c r="K37" i="16" s="1"/>
  <c r="N34" i="16"/>
  <c r="N12" i="16"/>
  <c r="L12" i="16"/>
  <c r="L34" i="16"/>
  <c r="L37" i="16" s="1"/>
  <c r="G34" i="16"/>
  <c r="E19" i="16"/>
  <c r="G19" i="16"/>
  <c r="N33" i="16"/>
  <c r="M33" i="16"/>
  <c r="C32" i="4"/>
  <c r="H32" i="4"/>
  <c r="P7" i="15" s="1"/>
  <c r="O32" i="4"/>
  <c r="AE7" i="15" s="1"/>
  <c r="AE17" i="15" s="1"/>
  <c r="J32" i="4"/>
  <c r="Q7" i="15" s="1"/>
  <c r="N32" i="4"/>
  <c r="AD7" i="15" s="1"/>
  <c r="AD17" i="15" s="1"/>
  <c r="AD18" i="15" s="1"/>
  <c r="AD20" i="15" s="1"/>
  <c r="M32" i="4"/>
  <c r="L32" i="4"/>
  <c r="K32" i="4"/>
  <c r="G32" i="4"/>
  <c r="E32" i="4"/>
  <c r="F32" i="4"/>
  <c r="D32" i="4"/>
  <c r="P32" i="16" l="1"/>
  <c r="P18" i="16"/>
  <c r="N37" i="16"/>
  <c r="P25" i="16"/>
  <c r="P11" i="16"/>
  <c r="I25" i="16"/>
  <c r="I32" i="16"/>
  <c r="G37" i="16"/>
  <c r="I18" i="16"/>
  <c r="I11" i="16"/>
  <c r="K7" i="15"/>
  <c r="K17" i="15" s="1"/>
  <c r="K18" i="15" s="1"/>
  <c r="R7" i="15"/>
  <c r="R17" i="15" s="1"/>
  <c r="R18" i="15" s="1"/>
  <c r="V7" i="15"/>
  <c r="C7" i="15"/>
  <c r="O7" i="15"/>
  <c r="O17" i="15" s="1"/>
  <c r="O18" i="15" s="1"/>
  <c r="O20" i="15" s="1"/>
  <c r="Z7" i="15"/>
  <c r="Z17" i="15" s="1"/>
  <c r="Z18" i="15" s="1"/>
  <c r="Z20" i="15" s="1"/>
  <c r="G7" i="15"/>
  <c r="G17" i="15" s="1"/>
  <c r="G18" i="15" s="1"/>
  <c r="B7" i="15"/>
  <c r="P17" i="15"/>
  <c r="P18" i="15" s="1"/>
  <c r="AE18" i="15"/>
  <c r="Q17" i="15"/>
  <c r="V17" i="15"/>
  <c r="V18" i="15" s="1"/>
  <c r="I10" i="4"/>
  <c r="P23" i="4"/>
  <c r="P10" i="4"/>
  <c r="P31" i="4"/>
  <c r="P19" i="4"/>
  <c r="P12" i="4"/>
  <c r="I31" i="4"/>
  <c r="I23" i="4"/>
  <c r="I12" i="4"/>
  <c r="I19" i="4"/>
  <c r="P34" i="16" l="1"/>
  <c r="I34" i="16"/>
  <c r="B17" i="15"/>
  <c r="C17" i="15"/>
  <c r="C18" i="15" s="1"/>
  <c r="V20" i="15"/>
  <c r="R20" i="15"/>
  <c r="K20" i="15"/>
  <c r="G20" i="15"/>
  <c r="C20" i="15" l="1"/>
</calcChain>
</file>

<file path=xl/sharedStrings.xml><?xml version="1.0" encoding="utf-8"?>
<sst xmlns="http://schemas.openxmlformats.org/spreadsheetml/2006/main" count="867" uniqueCount="370">
  <si>
    <t>прием пищи</t>
  </si>
  <si>
    <t>масса порции</t>
  </si>
  <si>
    <t>пищевые вещества (г)</t>
  </si>
  <si>
    <t>Витамины, мг</t>
  </si>
  <si>
    <t>г</t>
  </si>
  <si>
    <t>Б</t>
  </si>
  <si>
    <t>Ж</t>
  </si>
  <si>
    <t>У</t>
  </si>
  <si>
    <t>Ккал</t>
  </si>
  <si>
    <t>С</t>
  </si>
  <si>
    <t>Итого за весь период</t>
  </si>
  <si>
    <t xml:space="preserve">Процент выпонения </t>
  </si>
  <si>
    <t>б/н</t>
  </si>
  <si>
    <t>%</t>
  </si>
  <si>
    <t>№ рец</t>
  </si>
  <si>
    <t>Бутерброд с маслом</t>
  </si>
  <si>
    <t>Витамины мг</t>
  </si>
  <si>
    <t>2-ой завт-к</t>
  </si>
  <si>
    <t>энергетич. ценность</t>
  </si>
  <si>
    <t>Сдоба обыкновенная</t>
  </si>
  <si>
    <t>303/374</t>
  </si>
  <si>
    <t xml:space="preserve">                                                        наименование блюда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</si>
  <si>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 xml:space="preserve"> ЛЕТ</t>
    </r>
  </si>
  <si>
    <t>Кофейный напиток с  молоком</t>
  </si>
  <si>
    <t>Пюре картофельное</t>
  </si>
  <si>
    <t>Напиток из плодов шиповника</t>
  </si>
  <si>
    <t xml:space="preserve">Салат из свежих огурцов </t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</si>
  <si>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</t>
    </r>
  </si>
  <si>
    <t>Хлеб ржаной (дарницкий)</t>
  </si>
  <si>
    <t>Хлеб пшеничный</t>
  </si>
  <si>
    <t xml:space="preserve"> норма 35% итого:</t>
  </si>
  <si>
    <r>
      <t xml:space="preserve">Возрастная категория: С 1-го года </t>
    </r>
    <r>
      <rPr>
        <b/>
        <sz val="8"/>
        <color theme="1"/>
        <rFont val="Calibri"/>
        <family val="2"/>
        <charset val="204"/>
        <scheme val="minor"/>
      </rPr>
      <t>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8"/>
        <color theme="1"/>
        <rFont val="Calibri"/>
        <family val="2"/>
        <charset val="204"/>
        <scheme val="minor"/>
      </rPr>
      <t>3-х лет</t>
    </r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</si>
  <si>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ЛЕТ.</t>
    </r>
  </si>
  <si>
    <t xml:space="preserve">                                                         наименование блюда</t>
  </si>
  <si>
    <t>Каша "Дружба"</t>
  </si>
  <si>
    <t>226пермь</t>
  </si>
  <si>
    <t xml:space="preserve">                 норма 5% итого :</t>
  </si>
  <si>
    <t>Салат из свежих помидоров и огурцов</t>
  </si>
  <si>
    <t>Компот из сухофруктов</t>
  </si>
  <si>
    <t>Ряженка</t>
  </si>
  <si>
    <t>Пряник</t>
  </si>
  <si>
    <t>Яблоко</t>
  </si>
  <si>
    <t>82пермь</t>
  </si>
  <si>
    <t>Соус вишневый</t>
  </si>
  <si>
    <t>440пермь</t>
  </si>
  <si>
    <r>
      <t xml:space="preserve">Возрастная категория: С 1-года до 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>3-х лет</t>
    </r>
  </si>
  <si>
    <t>наименование блюда</t>
  </si>
  <si>
    <t>227пермь</t>
  </si>
  <si>
    <t>норма 5% итого:</t>
  </si>
  <si>
    <t>Салат из свеклы с чесноком</t>
  </si>
  <si>
    <t>Пюре картофельное с морковью</t>
  </si>
  <si>
    <t>378пермь</t>
  </si>
  <si>
    <t xml:space="preserve">Хлеб ржаной </t>
  </si>
  <si>
    <t>Кефир</t>
  </si>
  <si>
    <t>Омлет натуральный</t>
  </si>
  <si>
    <t>Чай с лимоном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</si>
  <si>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</si>
  <si>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>Томаты в собственном соку</t>
  </si>
  <si>
    <t>Сметана</t>
  </si>
  <si>
    <t>433пермь</t>
  </si>
  <si>
    <t>Гренки из пшеничного хлеба</t>
  </si>
  <si>
    <t>Капуста тушеная</t>
  </si>
  <si>
    <t>380пермь</t>
  </si>
  <si>
    <t>Компот из черной смородины</t>
  </si>
  <si>
    <t>Груша</t>
  </si>
  <si>
    <r>
      <t>Возрастная категория: С 1-го года 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  <r>
      <rPr>
        <b/>
        <sz val="9"/>
        <color theme="1"/>
        <rFont val="Calibri"/>
        <family val="2"/>
        <charset val="204"/>
        <scheme val="minor"/>
      </rPr>
      <t>.</t>
    </r>
  </si>
  <si>
    <t>Батон нарезной</t>
  </si>
  <si>
    <t>Сок вишневый</t>
  </si>
  <si>
    <t>Соус сметанный с томатом</t>
  </si>
  <si>
    <t>Хлеб ржаной</t>
  </si>
  <si>
    <t>Печенье</t>
  </si>
  <si>
    <t>Чай с сахаром</t>
  </si>
  <si>
    <r>
      <t xml:space="preserve">Возрастная категория: С 1 </t>
    </r>
    <r>
      <rPr>
        <b/>
        <sz val="7"/>
        <color theme="1"/>
        <rFont val="Calibri"/>
        <family val="2"/>
        <charset val="204"/>
        <scheme val="minor"/>
      </rPr>
      <t>ГОДА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</si>
  <si>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 xml:space="preserve"> норма 5% итого:</t>
  </si>
  <si>
    <t xml:space="preserve">Котлеты из говядины </t>
  </si>
  <si>
    <t>410пермь</t>
  </si>
  <si>
    <t>256пермь</t>
  </si>
  <si>
    <t xml:space="preserve"> норма 15% итого:</t>
  </si>
  <si>
    <t>486пермь</t>
  </si>
  <si>
    <t>Масло сливочное  82,5%</t>
  </si>
  <si>
    <t>Банан</t>
  </si>
  <si>
    <t xml:space="preserve"> норма 25% итого:</t>
  </si>
  <si>
    <t>Итого за 6  день</t>
  </si>
  <si>
    <t xml:space="preserve"> </t>
  </si>
  <si>
    <t>75пермь</t>
  </si>
  <si>
    <t>Салат из свежих помидоров с перцем</t>
  </si>
  <si>
    <t>20пермь</t>
  </si>
  <si>
    <t>Запеканка картофельная с печенью</t>
  </si>
  <si>
    <t xml:space="preserve">Соус сметанный </t>
  </si>
  <si>
    <t xml:space="preserve">Хлеб пшеничный </t>
  </si>
  <si>
    <t>Компот из вишни</t>
  </si>
  <si>
    <t xml:space="preserve">Сгущенное молоко </t>
  </si>
  <si>
    <t>Итого за 8 день</t>
  </si>
  <si>
    <t>Возрастная категория: С 1-го года до 3-х лет</t>
  </si>
  <si>
    <t>Сметана15%</t>
  </si>
  <si>
    <t>Картофельное пюре</t>
  </si>
  <si>
    <t>Итого за 9  день</t>
  </si>
  <si>
    <t>Виноград</t>
  </si>
  <si>
    <t>Компот из кураги</t>
  </si>
  <si>
    <t>Напиток из шиповника</t>
  </si>
  <si>
    <t>Итого за 10  день</t>
  </si>
  <si>
    <t>Дни десятидневного меню</t>
  </si>
  <si>
    <t>Среднее значение за период (факт)</t>
  </si>
  <si>
    <t>Итого за 7 день</t>
  </si>
  <si>
    <t>энергети-ческая ценность</t>
  </si>
  <si>
    <t>545пермь</t>
  </si>
  <si>
    <t>Компот из свежих плодов  (яблок)</t>
  </si>
  <si>
    <t>Простокваша</t>
  </si>
  <si>
    <t>471пермь</t>
  </si>
  <si>
    <t>410/411</t>
  </si>
  <si>
    <t>281пермь</t>
  </si>
  <si>
    <t>Компот сливовый</t>
  </si>
  <si>
    <t>Булочка домашняя</t>
  </si>
  <si>
    <t>542пермь</t>
  </si>
  <si>
    <t>Салат из свеклы</t>
  </si>
  <si>
    <t>26пермь</t>
  </si>
  <si>
    <t>8 день</t>
  </si>
  <si>
    <t>10 день</t>
  </si>
  <si>
    <t>380 пермь</t>
  </si>
  <si>
    <t>Булочка "Ванильная"</t>
  </si>
  <si>
    <t>Итого за 5  день</t>
  </si>
  <si>
    <t>Макаронные изделия отварные</t>
  </si>
  <si>
    <t>Итого за 1  день</t>
  </si>
  <si>
    <t>Итого за 2 день</t>
  </si>
  <si>
    <t>Итого за 3 день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</si>
  <si>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>ЛЕТ</t>
    </r>
  </si>
  <si>
    <t>Итого за 4  день</t>
  </si>
  <si>
    <t>Каша геркулесовая, жидкая</t>
  </si>
  <si>
    <t>232 пермь</t>
  </si>
  <si>
    <t>Компот из черешни</t>
  </si>
  <si>
    <t>Возрастная категория: С 1 ГОДА ДО 3-Х ЛЕТ</t>
  </si>
  <si>
    <t>Возрастная категория: С 3 ЛЕТ ДО 7 ЛЕТ</t>
  </si>
  <si>
    <t>464пермь</t>
  </si>
  <si>
    <t xml:space="preserve">Кофейный напиток  </t>
  </si>
  <si>
    <r>
      <t xml:space="preserve">завтрак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сад не менее 400 </t>
    </r>
  </si>
  <si>
    <t>Какао с молоком</t>
  </si>
  <si>
    <t>Биточки из птицы</t>
  </si>
  <si>
    <t>Свекольник</t>
  </si>
  <si>
    <t>98пермь</t>
  </si>
  <si>
    <t>Суп из овощей</t>
  </si>
  <si>
    <t>Кнели куриные с рисом</t>
  </si>
  <si>
    <t>Каша гречневая, вязкая</t>
  </si>
  <si>
    <t>Масло сливочное</t>
  </si>
  <si>
    <t>Чай с молоком</t>
  </si>
  <si>
    <t>213пермь</t>
  </si>
  <si>
    <t>Сыр порциями</t>
  </si>
  <si>
    <t>456/460п</t>
  </si>
  <si>
    <t>1 день</t>
  </si>
  <si>
    <t>Вафли</t>
  </si>
  <si>
    <t>306пермь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</si>
  <si>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</si>
  <si>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t>Зразы рыбные рубленые</t>
  </si>
  <si>
    <r>
      <rPr>
        <sz val="9"/>
        <color theme="5"/>
        <rFont val="Calibri"/>
        <family val="2"/>
        <charset val="204"/>
        <scheme val="minor"/>
      </rPr>
      <t>завтрак:</t>
    </r>
    <r>
      <rPr>
        <sz val="9"/>
        <color theme="1"/>
        <rFont val="Calibri"/>
        <family val="2"/>
        <charset val="204"/>
        <scheme val="minor"/>
      </rPr>
      <t xml:space="preserve">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</si>
  <si>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r>
      <t xml:space="preserve">    </t>
    </r>
    <r>
      <rPr>
        <sz val="9"/>
        <color theme="5" tint="-0.249977111117893"/>
        <rFont val="Calibri"/>
        <family val="2"/>
        <charset val="204"/>
        <scheme val="minor"/>
      </rPr>
      <t xml:space="preserve">  ужин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400             сад не менее 450</t>
    </r>
  </si>
  <si>
    <t>Запеканка пшенная                                    с творогом</t>
  </si>
  <si>
    <r>
      <rPr>
        <sz val="8"/>
        <color theme="5" tint="-0.249977111117893"/>
        <rFont val="Calibri"/>
        <family val="2"/>
        <charset val="204"/>
        <scheme val="minor"/>
      </rPr>
      <t xml:space="preserve">завтрак  </t>
    </r>
    <r>
      <rPr>
        <sz val="8"/>
        <color theme="1"/>
        <rFont val="Calibri"/>
        <family val="2"/>
        <charset val="204"/>
        <scheme val="minor"/>
      </rPr>
      <t xml:space="preserve">                                     </t>
    </r>
    <r>
      <rPr>
        <sz val="8"/>
        <rFont val="Calibri"/>
        <family val="2"/>
        <charset val="204"/>
        <scheme val="minor"/>
      </rPr>
      <t xml:space="preserve">    ясли не менее 350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</si>
  <si>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ясли не менее 400             сад не менее 450</t>
    </r>
  </si>
  <si>
    <r>
      <rPr>
        <sz val="9"/>
        <color rgb="FFFF0000"/>
        <rFont val="Calibri"/>
        <family val="2"/>
        <charset val="204"/>
        <scheme val="minor"/>
      </rPr>
      <t xml:space="preserve">обед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ясли не менне  450 ;                                  сад не менее 600</t>
    </r>
  </si>
  <si>
    <t>Норма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</si>
  <si>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</si>
  <si>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</si>
  <si>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</si>
  <si>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</si>
  <si>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</si>
  <si>
    <t>Итого за пятидневку</t>
  </si>
  <si>
    <r>
      <rPr>
        <sz val="9"/>
        <color theme="1"/>
        <rFont val="Calibri"/>
        <family val="2"/>
        <charset val="204"/>
        <scheme val="minor"/>
      </rPr>
      <t>%</t>
    </r>
    <r>
      <rPr>
        <sz val="7"/>
        <color theme="1"/>
        <rFont val="Calibri"/>
        <family val="2"/>
        <charset val="204"/>
        <scheme val="minor"/>
      </rPr>
      <t xml:space="preserve"> выполнения</t>
    </r>
  </si>
  <si>
    <t>План</t>
  </si>
  <si>
    <t>Факт</t>
  </si>
  <si>
    <t>Кофейный напиток с молоком</t>
  </si>
  <si>
    <t>465пермь</t>
  </si>
  <si>
    <t>462пермь</t>
  </si>
  <si>
    <t>Батон</t>
  </si>
  <si>
    <t>Паста сырная</t>
  </si>
  <si>
    <t>Печень, тушеная в сметанном соусе</t>
  </si>
  <si>
    <t>Суфле из птицы</t>
  </si>
  <si>
    <t>582п21</t>
  </si>
  <si>
    <t>Шницель рыбный натуральный</t>
  </si>
  <si>
    <t>310пермь</t>
  </si>
  <si>
    <t>377пермь</t>
  </si>
  <si>
    <t>Салат из свежих огурцов</t>
  </si>
  <si>
    <t>каша манная жидкая</t>
  </si>
  <si>
    <t>82 пермь</t>
  </si>
  <si>
    <t>Запеканка рисовая с творогом</t>
  </si>
  <si>
    <t>282пермь</t>
  </si>
  <si>
    <t>Борщ с капустой и картофелем</t>
  </si>
  <si>
    <t>95п</t>
  </si>
  <si>
    <t>307п</t>
  </si>
  <si>
    <t>Рис припущенный</t>
  </si>
  <si>
    <t>386п</t>
  </si>
  <si>
    <t>Салат из кукурузы консервированной</t>
  </si>
  <si>
    <t>Вафля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</si>
  <si>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</si>
  <si>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Масло сливочное порционно</t>
  </si>
  <si>
    <t>Суп картофельный с рыбными фрикадельками</t>
  </si>
  <si>
    <t>Рассольник домашний</t>
  </si>
  <si>
    <t>101п</t>
  </si>
  <si>
    <t>Винегрет овощной</t>
  </si>
  <si>
    <t>1 день  завтрак</t>
  </si>
  <si>
    <t>2 день завтрак</t>
  </si>
  <si>
    <t>3 день завтрак</t>
  </si>
  <si>
    <t>4 день завтрак</t>
  </si>
  <si>
    <t>5 день завтрак</t>
  </si>
  <si>
    <t>1 день обед</t>
  </si>
  <si>
    <t>2 день обед</t>
  </si>
  <si>
    <t>3 день обед</t>
  </si>
  <si>
    <t>4 день обед</t>
  </si>
  <si>
    <t>5 день обед</t>
  </si>
  <si>
    <t>1 день полдник</t>
  </si>
  <si>
    <t>2 день полдник</t>
  </si>
  <si>
    <t>3 день полдник</t>
  </si>
  <si>
    <t xml:space="preserve">4 день полдник </t>
  </si>
  <si>
    <t>5 день полдник</t>
  </si>
  <si>
    <t>1 день  ужин</t>
  </si>
  <si>
    <t>2 день ужин</t>
  </si>
  <si>
    <t>3 день ужин</t>
  </si>
  <si>
    <t>4 день ужин</t>
  </si>
  <si>
    <t>5 день ужин</t>
  </si>
  <si>
    <t>580 п21</t>
  </si>
  <si>
    <t>Молоко 3,2%</t>
  </si>
  <si>
    <t>Соус томатный</t>
  </si>
  <si>
    <t>419п</t>
  </si>
  <si>
    <t>Напиток клюквенный</t>
  </si>
  <si>
    <t>456/459п</t>
  </si>
  <si>
    <t>220пермь</t>
  </si>
  <si>
    <t>Молоко</t>
  </si>
  <si>
    <t>Булочка дорожная</t>
  </si>
  <si>
    <t>543п</t>
  </si>
  <si>
    <r>
      <rPr>
        <sz val="9"/>
        <color rgb="FFFF0000"/>
        <rFont val="Calibri"/>
        <family val="2"/>
        <charset val="204"/>
        <scheme val="minor"/>
      </rPr>
      <t xml:space="preserve">завтрак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ясли не менне  </t>
    </r>
    <r>
      <rPr>
        <sz val="8"/>
        <color theme="1"/>
        <rFont val="Calibri"/>
        <family val="2"/>
        <charset val="204"/>
        <scheme val="minor"/>
      </rPr>
      <t xml:space="preserve">350 ;                    </t>
    </r>
    <r>
      <rPr>
        <sz val="9"/>
        <color theme="1"/>
        <rFont val="Calibri"/>
        <family val="2"/>
        <charset val="204"/>
        <scheme val="minor"/>
      </rPr>
      <t xml:space="preserve">сад не менее 400 </t>
    </r>
  </si>
  <si>
    <r>
      <rPr>
        <sz val="9"/>
        <color rgb="FFFF0000"/>
        <rFont val="Calibri"/>
        <family val="2"/>
        <charset val="204"/>
        <scheme val="minor"/>
      </rPr>
      <t xml:space="preserve">полдник:   </t>
    </r>
    <r>
      <rPr>
        <sz val="7"/>
        <color rgb="FFFF0000"/>
        <rFont val="Calibri"/>
        <family val="2"/>
        <charset val="204"/>
        <scheme val="minor"/>
      </rPr>
      <t xml:space="preserve">  </t>
    </r>
    <r>
      <rPr>
        <sz val="7"/>
        <color theme="1"/>
        <rFont val="Calibri"/>
        <family val="2"/>
        <charset val="204"/>
        <scheme val="minor"/>
      </rPr>
      <t xml:space="preserve">                         </t>
    </r>
    <r>
      <rPr>
        <sz val="9"/>
        <color theme="1"/>
        <rFont val="Calibri"/>
        <family val="2"/>
        <charset val="204"/>
        <scheme val="minor"/>
      </rPr>
      <t xml:space="preserve"> Ясли: не менее   200 ; </t>
    </r>
    <r>
      <rPr>
        <sz val="7"/>
        <color theme="1"/>
        <rFont val="Calibri"/>
        <family val="2"/>
        <charset val="204"/>
        <scheme val="minor"/>
      </rPr>
      <t xml:space="preserve">                                                  </t>
    </r>
    <r>
      <rPr>
        <sz val="9"/>
        <color theme="1"/>
        <rFont val="Calibri"/>
        <family val="2"/>
        <charset val="204"/>
        <scheme val="minor"/>
      </rPr>
      <t>Сад:  не менее 250</t>
    </r>
  </si>
  <si>
    <r>
      <rPr>
        <sz val="9"/>
        <color rgb="FFFF0000"/>
        <rFont val="Calibri"/>
        <family val="2"/>
        <charset val="204"/>
        <scheme val="minor"/>
      </rPr>
      <t xml:space="preserve">ужин   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                                        </t>
    </r>
    <r>
      <rPr>
        <sz val="9"/>
        <color theme="1"/>
        <rFont val="Calibri"/>
        <family val="2"/>
        <charset val="204"/>
        <scheme val="minor"/>
      </rPr>
      <t xml:space="preserve">    ясли не менне  400 ;                                  сад не менее 450</t>
    </r>
  </si>
  <si>
    <t>385пермь</t>
  </si>
  <si>
    <t>427пермь</t>
  </si>
  <si>
    <t>497пермь</t>
  </si>
  <si>
    <t>541пермь</t>
  </si>
  <si>
    <t>117пермь</t>
  </si>
  <si>
    <t>372пермь</t>
  </si>
  <si>
    <t>371пермь</t>
  </si>
  <si>
    <t>Каша ячневая вязкая</t>
  </si>
  <si>
    <t>Кефир с сахаром</t>
  </si>
  <si>
    <t>433п</t>
  </si>
  <si>
    <t>268п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</si>
  <si>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                                       сад не менее 400 </t>
    </r>
  </si>
  <si>
    <t xml:space="preserve">АНАЛИЗ ПО МЕНЮ 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</si>
  <si>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</si>
  <si>
    <t>Ленивые голубцы</t>
  </si>
  <si>
    <t>Каша гречневая рассыпчатая</t>
  </si>
  <si>
    <t>202п</t>
  </si>
  <si>
    <t xml:space="preserve">Ряженка </t>
  </si>
  <si>
    <t>Тефтели мясные в соусе</t>
  </si>
  <si>
    <t>Запеканка из макарон  с творогом</t>
  </si>
  <si>
    <t>260пермь</t>
  </si>
  <si>
    <t>419пермь</t>
  </si>
  <si>
    <t>Зеленый горошек порционно</t>
  </si>
  <si>
    <t>Джем</t>
  </si>
  <si>
    <t>359п/408п</t>
  </si>
  <si>
    <t>90/132</t>
  </si>
  <si>
    <r>
      <rPr>
        <sz val="9"/>
        <color theme="5"/>
        <rFont val="Calibri"/>
        <family val="2"/>
        <charset val="204"/>
        <scheme val="minor"/>
      </rPr>
      <t xml:space="preserve">обед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ясли не менее 450                         сад не менее 600</t>
    </r>
  </si>
  <si>
    <t>Каша пшенная молочная жидкая</t>
  </si>
  <si>
    <t>233пермь</t>
  </si>
  <si>
    <t>Бутерброд с сыром</t>
  </si>
  <si>
    <t>3Тутельян</t>
  </si>
  <si>
    <t>34пермь</t>
  </si>
  <si>
    <t>Рассольник "Ленинградский"</t>
  </si>
  <si>
    <t>100пермь</t>
  </si>
  <si>
    <t>Сметана 15%</t>
  </si>
  <si>
    <t>Плов из говядины</t>
  </si>
  <si>
    <t>330пермь</t>
  </si>
  <si>
    <t>496пермь</t>
  </si>
  <si>
    <t>Салат из редиса</t>
  </si>
  <si>
    <t>12пермь</t>
  </si>
  <si>
    <t>Рулет из говядины с луком и яйцом</t>
  </si>
  <si>
    <t>312тутельян</t>
  </si>
  <si>
    <t>Салат картофельный с соленым огурцом</t>
  </si>
  <si>
    <t>Огурец свежий в нарезку</t>
  </si>
  <si>
    <t>148пермь</t>
  </si>
  <si>
    <t>Солянка из птицы</t>
  </si>
  <si>
    <t>111пермь</t>
  </si>
  <si>
    <t>Сок яблочный</t>
  </si>
  <si>
    <t>501пермь</t>
  </si>
  <si>
    <t>Ватрушка "Лакомка"</t>
  </si>
  <si>
    <t>546пермь</t>
  </si>
  <si>
    <t>Сахар</t>
  </si>
  <si>
    <t xml:space="preserve">Суп из овощей с фасолью                  </t>
  </si>
  <si>
    <t>118 пермь</t>
  </si>
  <si>
    <t>220пемь</t>
  </si>
  <si>
    <t>Щи из свежей капусты с картофелем</t>
  </si>
  <si>
    <t>Рагу из овощей с кабачками</t>
  </si>
  <si>
    <t>178пермь</t>
  </si>
  <si>
    <t>Яйцо вареное</t>
  </si>
  <si>
    <t>176пермь</t>
  </si>
  <si>
    <t>Салат из свежих помидоров</t>
  </si>
  <si>
    <t>17пермь</t>
  </si>
  <si>
    <t>Жаркое по-домашнему</t>
  </si>
  <si>
    <t>328пермь</t>
  </si>
  <si>
    <t>Макароны отварные</t>
  </si>
  <si>
    <t>Сыр</t>
  </si>
  <si>
    <t>Биточки рыбные</t>
  </si>
  <si>
    <t xml:space="preserve">Рис отварной </t>
  </si>
  <si>
    <t>Салат рыбный</t>
  </si>
  <si>
    <t xml:space="preserve">Масло сливочное </t>
  </si>
  <si>
    <t>44 пермь</t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</si>
  <si>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                 </t>
    </r>
    <r>
      <rPr>
        <sz val="9"/>
        <rFont val="Calibri"/>
        <family val="2"/>
        <charset val="204"/>
        <scheme val="minor"/>
      </rPr>
      <t>ясли не менее 450                                               сад не менее 600</t>
    </r>
  </si>
  <si>
    <t>полдник:                            не менее                   ясли 200                    сад 250</t>
  </si>
  <si>
    <t xml:space="preserve">Каша пшеничная,  вязкая </t>
  </si>
  <si>
    <t>221пермь</t>
  </si>
  <si>
    <t>43 пермь</t>
  </si>
  <si>
    <t>Батон  нарезной</t>
  </si>
  <si>
    <t>Масло растительное в салат</t>
  </si>
  <si>
    <t>315Т</t>
  </si>
  <si>
    <t>б/п</t>
  </si>
  <si>
    <t>б/н/сахар</t>
  </si>
  <si>
    <t xml:space="preserve"> норма: 1-3 25% (332,5-367,5)                                                                                  норма: 3-7 25%(427,5-472,5)</t>
  </si>
  <si>
    <t xml:space="preserve"> норма: 1-3 25% (465,5-514,5)                                                                                  норма: 3-7 25%(598,5-661,5)</t>
  </si>
  <si>
    <t xml:space="preserve"> норма: 1-3 25% (199,5-220,5)                                                                                  норма: 3-7 25%(256,5-283,5)</t>
  </si>
  <si>
    <t xml:space="preserve">обед:                                                                                 ясли не менее 450                                                              сад не менее 600                                                                                        </t>
  </si>
  <si>
    <t>368п/402</t>
  </si>
  <si>
    <t xml:space="preserve"> Суп картофельный с бобовыми на мясном бульоне</t>
  </si>
  <si>
    <r>
      <rPr>
        <sz val="8"/>
        <color theme="5"/>
        <rFont val="Calibri"/>
        <family val="2"/>
        <charset val="204"/>
        <scheme val="minor"/>
      </rPr>
      <t xml:space="preserve">полдник                     </t>
    </r>
    <r>
      <rPr>
        <sz val="8"/>
        <color theme="1"/>
        <rFont val="Calibri"/>
        <family val="2"/>
        <charset val="204"/>
        <scheme val="minor"/>
      </rPr>
      <t xml:space="preserve"> не менее</t>
    </r>
    <r>
      <rPr>
        <sz val="8"/>
        <color rgb="FFFF0000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>ясли 200  сад  не менее 250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</si>
  <si>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ясли не менее 400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</si>
  <si>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>ясли не менее 400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</si>
  <si>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 : </t>
    </r>
    <r>
      <rPr>
        <sz val="10"/>
        <color theme="5"/>
        <rFont val="Calibri"/>
        <family val="2"/>
        <charset val="204"/>
        <scheme val="minor"/>
      </rPr>
      <t xml:space="preserve"> </t>
    </r>
    <r>
      <rPr>
        <sz val="9"/>
        <color theme="5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ясли не менее   450                                               сад не менее  600</t>
    </r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</si>
  <si>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</si>
  <si>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t xml:space="preserve">завтрак:                                    </t>
    </r>
    <r>
      <rPr>
        <sz val="8"/>
        <rFont val="Calibri"/>
        <family val="2"/>
        <charset val="204"/>
        <scheme val="minor"/>
      </rPr>
      <t xml:space="preserve">ясли не менее 350                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</si>
  <si>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</t>
    </r>
    <r>
      <rPr>
        <sz val="9"/>
        <rFont val="Calibri"/>
        <family val="2"/>
        <charset val="204"/>
        <scheme val="minor"/>
      </rPr>
      <t xml:space="preserve">  ясли не менее450                                           сад не менее 600</t>
    </r>
  </si>
  <si>
    <t xml:space="preserve"> норма: 1-3 25% (332,5-367,5)      норма: 3-7 25%(427,5-472,5)</t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</si>
  <si>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color theme="1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</si>
  <si>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rPr>
        <sz val="8"/>
        <color theme="5" tint="-0.249977111117893"/>
        <rFont val="Calibri"/>
        <family val="2"/>
        <charset val="204"/>
        <scheme val="minor"/>
      </rPr>
      <t xml:space="preserve">полдник 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8"/>
        <color rgb="FFFF0000"/>
        <rFont val="Calibri"/>
        <family val="2"/>
        <charset val="204"/>
        <scheme val="minor"/>
      </rPr>
      <t xml:space="preserve">        </t>
    </r>
    <r>
      <rPr>
        <sz val="8"/>
        <rFont val="Calibri"/>
        <family val="2"/>
        <charset val="204"/>
        <scheme val="minor"/>
      </rPr>
      <t xml:space="preserve">                          не менее  </t>
    </r>
    <r>
      <rPr>
        <sz val="8"/>
        <color rgb="FFFF0000"/>
        <rFont val="Calibri"/>
        <family val="2"/>
        <charset val="204"/>
        <scheme val="minor"/>
      </rPr>
      <t xml:space="preserve">                  </t>
    </r>
    <r>
      <rPr>
        <sz val="8"/>
        <rFont val="Calibri"/>
        <family val="2"/>
        <charset val="204"/>
        <scheme val="minor"/>
      </rPr>
      <t>ясли 200 ;       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</si>
  <si>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ясли не менее 450                            сад не менее 600                                                                                        </t>
    </r>
  </si>
  <si>
    <r>
      <rPr>
        <sz val="7"/>
        <color theme="5"/>
        <rFont val="Calibri"/>
        <family val="2"/>
        <charset val="204"/>
        <scheme val="minor"/>
      </rPr>
      <t>полдник:</t>
    </r>
    <r>
      <rPr>
        <sz val="7"/>
        <color theme="1"/>
        <rFont val="Calibri"/>
        <family val="2"/>
        <charset val="204"/>
        <scheme val="minor"/>
      </rPr>
      <t xml:space="preserve">                     не менее                               ясли 200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</si>
  <si>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400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</si>
  <si>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350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</si>
  <si>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ясли не менее 450                            сад не менее 600   </t>
    </r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</si>
  <si>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не менее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</si>
  <si>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ужин: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ясли не менее 400              сад не менее 450</t>
    </r>
  </si>
  <si>
    <r>
      <rPr>
        <sz val="8"/>
        <color theme="5"/>
        <rFont val="Calibri"/>
        <family val="2"/>
        <charset val="204"/>
        <scheme val="minor"/>
      </rPr>
      <t xml:space="preserve">завтрак    </t>
    </r>
    <r>
      <rPr>
        <sz val="8"/>
        <color theme="1"/>
        <rFont val="Calibri"/>
        <family val="2"/>
        <charset val="204"/>
        <scheme val="minor"/>
      </rPr>
      <t xml:space="preserve">                  ясли не менее 350   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</si>
  <si>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450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</si>
  <si>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    не менее      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</si>
  <si>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400       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</si>
  <si>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</si>
  <si>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     </t>
    </r>
    <r>
      <rPr>
        <sz val="8"/>
        <color theme="1"/>
        <rFont val="Calibri"/>
        <family val="2"/>
        <charset val="204"/>
        <scheme val="minor"/>
      </rPr>
      <t xml:space="preserve">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</si>
  <si>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</t>
    </r>
    <r>
      <rPr>
        <sz val="9"/>
        <color theme="1"/>
        <rFont val="Calibri"/>
        <family val="2"/>
        <charset val="204"/>
        <scheme val="minor"/>
      </rPr>
      <t xml:space="preserve"> 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</si>
  <si>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ясли не менее 350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</si>
  <si>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</si>
  <si>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</t>
    </r>
    <r>
      <rPr>
        <sz val="8"/>
        <color theme="1"/>
        <rFont val="Calibri"/>
        <family val="2"/>
        <charset val="204"/>
        <scheme val="minor"/>
      </rPr>
      <t xml:space="preserve">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</si>
  <si>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</si>
  <si>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350       сад не менее 400 </t>
    </r>
  </si>
  <si>
    <t>Салат из свеклы с яблоком</t>
  </si>
  <si>
    <t>28пермь</t>
  </si>
  <si>
    <t>Икра кабачковая для детского питания</t>
  </si>
  <si>
    <t>150пермь</t>
  </si>
  <si>
    <t xml:space="preserve">ужин:                                                        ясли не менее 400                                      сад не менее 450 </t>
  </si>
  <si>
    <t>Возрастная категория:  С 3 ЛЕТ ДО 7 ЛЕТ</t>
  </si>
  <si>
    <t>Возрастная категория:  С 3 ЛЕТ ДО 7 ЛЕТ.</t>
  </si>
  <si>
    <t>7 день(выходной)</t>
  </si>
  <si>
    <t xml:space="preserve">2 день </t>
  </si>
  <si>
    <t xml:space="preserve">3 день </t>
  </si>
  <si>
    <t xml:space="preserve">4 день </t>
  </si>
  <si>
    <t>26.12.2024г.</t>
  </si>
  <si>
    <t xml:space="preserve">5 день </t>
  </si>
  <si>
    <t xml:space="preserve">6  день </t>
  </si>
  <si>
    <t>21.02.2025г</t>
  </si>
  <si>
    <t>24.03.2025г.</t>
  </si>
  <si>
    <t>25.03.2025г.</t>
  </si>
  <si>
    <t>26.03.2025 г</t>
  </si>
  <si>
    <t>27.03.2025 г</t>
  </si>
  <si>
    <t>28.03.2025г.</t>
  </si>
  <si>
    <t>01.04.2025 г</t>
  </si>
  <si>
    <t>02.04.2025 г.</t>
  </si>
  <si>
    <t>03.04.2025 г</t>
  </si>
  <si>
    <t>05.04.2025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</si>
</sst>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b/>
      <i/>
      <sz val="7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b/>
      <i/>
      <sz val="6"/>
      <name val="Calibri"/>
      <family val="2"/>
      <charset val="204"/>
      <scheme val="minor"/>
    </font>
    <font>
      <b/>
      <i/>
      <sz val="7"/>
      <color rgb="FF00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i/>
      <sz val="7"/>
      <color theme="1"/>
      <name val="Calibri"/>
      <family val="2"/>
      <charset val="204"/>
      <scheme val="minor"/>
    </font>
    <font>
      <sz val="9"/>
      <color theme="5"/>
      <name val="Calibri"/>
      <family val="2"/>
      <charset val="204"/>
      <scheme val="minor"/>
    </font>
    <font>
      <sz val="8"/>
      <color theme="5"/>
      <name val="Calibri"/>
      <family val="2"/>
      <charset val="204"/>
      <scheme val="minor"/>
    </font>
    <font>
      <sz val="9"/>
      <color theme="5" tint="-0.249977111117893"/>
      <name val="Calibri"/>
      <family val="2"/>
      <charset val="204"/>
      <scheme val="minor"/>
    </font>
    <font>
      <sz val="8"/>
      <color theme="5" tint="-0.249977111117893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7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u/>
      <sz val="9"/>
      <color rgb="FF000000"/>
      <name val="Calibri"/>
      <family val="2"/>
      <charset val="204"/>
      <scheme val="minor"/>
    </font>
    <font>
      <u/>
      <sz val="9"/>
      <name val="Calibri"/>
      <family val="2"/>
      <charset val="204"/>
      <scheme val="minor"/>
    </font>
    <font>
      <sz val="7"/>
      <color theme="5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1" xfId="0" applyFill="1" applyBorder="1"/>
    <xf numFmtId="0" fontId="5" fillId="0" borderId="0" xfId="0" applyFont="1" applyFill="1"/>
    <xf numFmtId="0" fontId="5" fillId="0" borderId="0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2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vertical="center" wrapText="1"/>
    </xf>
    <xf numFmtId="0" fontId="15" fillId="0" borderId="51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vertical="top" wrapText="1"/>
    </xf>
    <xf numFmtId="0" fontId="9" fillId="0" borderId="2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15" fillId="0" borderId="38" xfId="0" applyFont="1" applyFill="1" applyBorder="1" applyAlignment="1">
      <alignment vertical="top" wrapText="1"/>
    </xf>
    <xf numFmtId="0" fontId="9" fillId="0" borderId="23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20" fillId="3" borderId="52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15" fillId="0" borderId="24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9" fillId="3" borderId="55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2" fontId="4" fillId="3" borderId="4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right" vertical="center" wrapText="1"/>
    </xf>
    <xf numFmtId="0" fontId="20" fillId="3" borderId="5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right" vertical="center" wrapText="1"/>
    </xf>
    <xf numFmtId="0" fontId="15" fillId="0" borderId="57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3" borderId="5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vertical="center"/>
    </xf>
    <xf numFmtId="0" fontId="15" fillId="0" borderId="50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/>
    </xf>
    <xf numFmtId="2" fontId="4" fillId="3" borderId="43" xfId="0" applyNumberFormat="1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 wrapText="1"/>
    </xf>
    <xf numFmtId="0" fontId="10" fillId="0" borderId="65" xfId="0" applyFont="1" applyFill="1" applyBorder="1" applyAlignment="1">
      <alignment horizontal="center"/>
    </xf>
    <xf numFmtId="0" fontId="19" fillId="3" borderId="63" xfId="0" applyFont="1" applyFill="1" applyBorder="1" applyAlignment="1">
      <alignment horizontal="center"/>
    </xf>
    <xf numFmtId="0" fontId="19" fillId="3" borderId="54" xfId="0" applyFont="1" applyFill="1" applyBorder="1" applyAlignment="1">
      <alignment horizontal="center"/>
    </xf>
    <xf numFmtId="0" fontId="20" fillId="3" borderId="55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3" fillId="3" borderId="43" xfId="0" applyFont="1" applyFill="1" applyBorder="1" applyAlignment="1">
      <alignment horizontal="center" vertical="top" wrapText="1"/>
    </xf>
    <xf numFmtId="0" fontId="3" fillId="8" borderId="15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0" borderId="49" xfId="0" applyFont="1" applyFill="1" applyBorder="1"/>
    <xf numFmtId="0" fontId="15" fillId="0" borderId="0" xfId="0" applyFont="1" applyFill="1" applyBorder="1" applyAlignment="1">
      <alignment horizontal="left" vertical="top" wrapText="1"/>
    </xf>
    <xf numFmtId="0" fontId="10" fillId="0" borderId="65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42" xfId="0" applyNumberFormat="1" applyFont="1" applyFill="1" applyBorder="1" applyAlignment="1">
      <alignment horizontal="center"/>
    </xf>
    <xf numFmtId="0" fontId="15" fillId="0" borderId="66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4" fillId="3" borderId="56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1" fontId="32" fillId="0" borderId="46" xfId="0" applyNumberFormat="1" applyFont="1" applyFill="1" applyBorder="1" applyAlignment="1">
      <alignment horizontal="center" vertical="center" wrapText="1"/>
    </xf>
    <xf numFmtId="1" fontId="32" fillId="0" borderId="42" xfId="0" applyNumberFormat="1" applyFont="1" applyFill="1" applyBorder="1" applyAlignment="1">
      <alignment horizontal="center" vertical="center" wrapText="1"/>
    </xf>
    <xf numFmtId="1" fontId="32" fillId="0" borderId="16" xfId="0" applyNumberFormat="1" applyFont="1" applyFill="1" applyBorder="1" applyAlignment="1">
      <alignment horizontal="center" vertical="center" wrapText="1"/>
    </xf>
    <xf numFmtId="1" fontId="32" fillId="0" borderId="17" xfId="0" applyNumberFormat="1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54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/>
    </xf>
    <xf numFmtId="0" fontId="31" fillId="0" borderId="17" xfId="0" applyNumberFormat="1" applyFont="1" applyFill="1" applyBorder="1" applyAlignment="1">
      <alignment horizontal="center" vertical="center"/>
    </xf>
    <xf numFmtId="0" fontId="31" fillId="0" borderId="42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11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0" fillId="5" borderId="0" xfId="0" applyFill="1"/>
    <xf numFmtId="0" fontId="34" fillId="0" borderId="50" xfId="0" applyFont="1" applyFill="1" applyBorder="1" applyAlignment="1">
      <alignment vertical="center" wrapText="1"/>
    </xf>
    <xf numFmtId="0" fontId="35" fillId="0" borderId="51" xfId="0" applyFont="1" applyFill="1" applyBorder="1" applyAlignment="1">
      <alignment vertical="center" wrapText="1"/>
    </xf>
    <xf numFmtId="0" fontId="15" fillId="0" borderId="50" xfId="0" applyFont="1" applyFill="1" applyBorder="1" applyAlignment="1">
      <alignment wrapText="1"/>
    </xf>
    <xf numFmtId="0" fontId="15" fillId="0" borderId="54" xfId="0" applyFont="1" applyFill="1" applyBorder="1" applyAlignment="1">
      <alignment vertical="center" wrapText="1"/>
    </xf>
    <xf numFmtId="0" fontId="15" fillId="0" borderId="56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19" fillId="3" borderId="63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wrapText="1"/>
    </xf>
    <xf numFmtId="0" fontId="11" fillId="12" borderId="43" xfId="0" applyFont="1" applyFill="1" applyBorder="1" applyAlignment="1">
      <alignment vertical="top" wrapText="1"/>
    </xf>
    <xf numFmtId="0" fontId="15" fillId="0" borderId="5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34" fillId="0" borderId="50" xfId="0" applyFont="1" applyFill="1" applyBorder="1" applyAlignment="1">
      <alignment wrapText="1"/>
    </xf>
    <xf numFmtId="0" fontId="3" fillId="5" borderId="0" xfId="0" applyFont="1" applyFill="1" applyAlignment="1">
      <alignment horizontal="center"/>
    </xf>
    <xf numFmtId="0" fontId="34" fillId="0" borderId="5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5" fillId="0" borderId="49" xfId="0" applyFont="1" applyFill="1" applyBorder="1" applyAlignment="1"/>
    <xf numFmtId="0" fontId="15" fillId="0" borderId="52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center" vertical="center" wrapText="1"/>
    </xf>
    <xf numFmtId="0" fontId="16" fillId="9" borderId="54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horizontal="left" vertical="center" wrapText="1"/>
    </xf>
    <xf numFmtId="0" fontId="14" fillId="9" borderId="55" xfId="0" applyFont="1" applyFill="1" applyBorder="1" applyAlignment="1">
      <alignment vertical="center" wrapText="1"/>
    </xf>
    <xf numFmtId="0" fontId="14" fillId="9" borderId="67" xfId="0" applyFont="1" applyFill="1" applyBorder="1" applyAlignment="1">
      <alignment horizontal="left" vertical="center" wrapText="1"/>
    </xf>
    <xf numFmtId="0" fontId="14" fillId="9" borderId="68" xfId="0" applyFont="1" applyFill="1" applyBorder="1" applyAlignment="1">
      <alignment vertical="center" wrapText="1"/>
    </xf>
    <xf numFmtId="0" fontId="9" fillId="3" borderId="4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vertical="center" wrapText="1"/>
    </xf>
    <xf numFmtId="0" fontId="10" fillId="13" borderId="2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left" vertical="top" wrapText="1"/>
    </xf>
    <xf numFmtId="0" fontId="15" fillId="0" borderId="70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6" fillId="13" borderId="37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right" wrapText="1"/>
    </xf>
    <xf numFmtId="0" fontId="12" fillId="4" borderId="43" xfId="0" applyFont="1" applyFill="1" applyBorder="1" applyAlignment="1">
      <alignment horizontal="right" wrapText="1"/>
    </xf>
    <xf numFmtId="0" fontId="13" fillId="4" borderId="43" xfId="0" applyFont="1" applyFill="1" applyBorder="1" applyAlignment="1">
      <alignment horizontal="right" vertical="top" wrapText="1"/>
    </xf>
    <xf numFmtId="0" fontId="12" fillId="4" borderId="43" xfId="0" applyFont="1" applyFill="1" applyBorder="1" applyAlignment="1">
      <alignment horizontal="right" vertical="top" wrapText="1"/>
    </xf>
    <xf numFmtId="0" fontId="13" fillId="4" borderId="15" xfId="0" applyFont="1" applyFill="1" applyBorder="1" applyAlignment="1">
      <alignment horizontal="right" vertical="top" wrapText="1"/>
    </xf>
    <xf numFmtId="0" fontId="12" fillId="4" borderId="15" xfId="0" applyFont="1" applyFill="1" applyBorder="1" applyAlignment="1">
      <alignment horizontal="right" vertical="top" wrapText="1"/>
    </xf>
    <xf numFmtId="0" fontId="12" fillId="4" borderId="42" xfId="0" applyFont="1" applyFill="1" applyBorder="1" applyAlignment="1">
      <alignment horizontal="right" vertical="top" wrapText="1"/>
    </xf>
    <xf numFmtId="0" fontId="32" fillId="2" borderId="39" xfId="0" applyNumberFormat="1" applyFont="1" applyFill="1" applyBorder="1" applyAlignment="1">
      <alignment horizontal="center" vertical="center" wrapText="1"/>
    </xf>
    <xf numFmtId="0" fontId="32" fillId="5" borderId="4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vertical="center" wrapText="1"/>
    </xf>
    <xf numFmtId="0" fontId="22" fillId="0" borderId="0" xfId="0" applyFont="1" applyFill="1"/>
    <xf numFmtId="0" fontId="14" fillId="0" borderId="55" xfId="0" applyFont="1" applyFill="1" applyBorder="1" applyAlignment="1">
      <alignment horizontal="left" vertical="center" wrapText="1"/>
    </xf>
    <xf numFmtId="0" fontId="34" fillId="0" borderId="54" xfId="0" applyFont="1" applyFill="1" applyBorder="1" applyAlignment="1">
      <alignment vertical="center" wrapText="1"/>
    </xf>
    <xf numFmtId="0" fontId="34" fillId="0" borderId="52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vertical="center"/>
    </xf>
    <xf numFmtId="0" fontId="15" fillId="0" borderId="61" xfId="0" applyFont="1" applyFill="1" applyBorder="1" applyAlignment="1">
      <alignment horizontal="left" vertical="center" wrapText="1"/>
    </xf>
    <xf numFmtId="0" fontId="10" fillId="13" borderId="37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9" borderId="7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8" fillId="0" borderId="6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16" fillId="9" borderId="67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9" fillId="13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/>
    </xf>
    <xf numFmtId="0" fontId="11" fillId="0" borderId="22" xfId="0" applyFont="1" applyFill="1" applyBorder="1"/>
    <xf numFmtId="0" fontId="3" fillId="0" borderId="22" xfId="0" applyFont="1" applyFill="1" applyBorder="1"/>
    <xf numFmtId="0" fontId="14" fillId="3" borderId="1" xfId="0" applyFont="1" applyFill="1" applyBorder="1" applyAlignment="1">
      <alignment horizontal="right" vertical="top" wrapText="1"/>
    </xf>
    <xf numFmtId="0" fontId="3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2" fontId="4" fillId="22" borderId="1" xfId="0" applyNumberFormat="1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2" fontId="4" fillId="4" borderId="43" xfId="0" applyNumberFormat="1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7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3" fillId="21" borderId="16" xfId="0" applyFont="1" applyFill="1" applyBorder="1" applyAlignment="1">
      <alignment horizontal="center" vertical="center"/>
    </xf>
    <xf numFmtId="0" fontId="3" fillId="21" borderId="41" xfId="0" applyFont="1" applyFill="1" applyBorder="1" applyAlignment="1">
      <alignment horizontal="center" vertical="center"/>
    </xf>
    <xf numFmtId="0" fontId="3" fillId="21" borderId="39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right" vertical="top" wrapText="1"/>
    </xf>
    <xf numFmtId="0" fontId="3" fillId="21" borderId="41" xfId="0" applyFont="1" applyFill="1" applyBorder="1" applyAlignment="1">
      <alignment horizontal="center" vertical="center" wrapText="1"/>
    </xf>
    <xf numFmtId="0" fontId="3" fillId="21" borderId="39" xfId="0" applyFont="1" applyFill="1" applyBorder="1" applyAlignment="1">
      <alignment horizontal="center" vertical="center" wrapText="1"/>
    </xf>
    <xf numFmtId="0" fontId="3" fillId="21" borderId="16" xfId="0" applyFont="1" applyFill="1" applyBorder="1" applyAlignment="1">
      <alignment horizontal="center" vertical="center" wrapText="1"/>
    </xf>
    <xf numFmtId="0" fontId="3" fillId="21" borderId="4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0" fontId="4" fillId="21" borderId="40" xfId="0" applyFont="1" applyFill="1" applyBorder="1" applyAlignment="1">
      <alignment horizontal="center" vertical="center" wrapText="1"/>
    </xf>
    <xf numFmtId="0" fontId="47" fillId="2" borderId="56" xfId="0" applyFont="1" applyFill="1" applyBorder="1"/>
    <xf numFmtId="0" fontId="47" fillId="2" borderId="52" xfId="0" applyFont="1" applyFill="1" applyBorder="1"/>
    <xf numFmtId="0" fontId="47" fillId="2" borderId="55" xfId="0" applyFont="1" applyFill="1" applyBorder="1"/>
    <xf numFmtId="0" fontId="47" fillId="2" borderId="54" xfId="0" applyFont="1" applyFill="1" applyBorder="1"/>
    <xf numFmtId="0" fontId="10" fillId="0" borderId="62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 wrapText="1"/>
    </xf>
    <xf numFmtId="0" fontId="3" fillId="22" borderId="13" xfId="0" applyFont="1" applyFill="1" applyBorder="1" applyAlignment="1">
      <alignment horizontal="center" vertical="center"/>
    </xf>
    <xf numFmtId="0" fontId="3" fillId="22" borderId="27" xfId="0" applyFont="1" applyFill="1" applyBorder="1" applyAlignment="1">
      <alignment horizontal="center" vertical="center"/>
    </xf>
    <xf numFmtId="0" fontId="4" fillId="22" borderId="54" xfId="0" applyFont="1" applyFill="1" applyBorder="1" applyAlignment="1">
      <alignment horizontal="center" vertical="center"/>
    </xf>
    <xf numFmtId="0" fontId="3" fillId="22" borderId="10" xfId="0" applyFont="1" applyFill="1" applyBorder="1" applyAlignment="1">
      <alignment horizontal="center" vertical="center"/>
    </xf>
    <xf numFmtId="0" fontId="3" fillId="22" borderId="54" xfId="0" applyFont="1" applyFill="1" applyBorder="1" applyAlignment="1">
      <alignment horizontal="center" vertical="center"/>
    </xf>
    <xf numFmtId="0" fontId="14" fillId="22" borderId="26" xfId="0" applyFont="1" applyFill="1" applyBorder="1" applyAlignment="1">
      <alignment horizontal="center" vertical="center"/>
    </xf>
    <xf numFmtId="0" fontId="14" fillId="22" borderId="43" xfId="0" applyFont="1" applyFill="1" applyBorder="1" applyAlignment="1">
      <alignment horizontal="right" vertical="center" wrapText="1"/>
    </xf>
    <xf numFmtId="0" fontId="3" fillId="22" borderId="16" xfId="0" applyFont="1" applyFill="1" applyBorder="1" applyAlignment="1">
      <alignment horizontal="center" vertical="center"/>
    </xf>
    <xf numFmtId="0" fontId="3" fillId="22" borderId="39" xfId="0" applyFont="1" applyFill="1" applyBorder="1" applyAlignment="1">
      <alignment horizontal="center" vertical="center"/>
    </xf>
    <xf numFmtId="2" fontId="4" fillId="22" borderId="43" xfId="0" applyNumberFormat="1" applyFont="1" applyFill="1" applyBorder="1" applyAlignment="1">
      <alignment horizontal="center"/>
    </xf>
    <xf numFmtId="0" fontId="3" fillId="22" borderId="41" xfId="0" applyFont="1" applyFill="1" applyBorder="1" applyAlignment="1">
      <alignment horizontal="center" vertical="center"/>
    </xf>
    <xf numFmtId="2" fontId="14" fillId="22" borderId="4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22" xfId="0" applyFont="1" applyFill="1" applyBorder="1"/>
    <xf numFmtId="0" fontId="4" fillId="0" borderId="22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/>
    </xf>
    <xf numFmtId="0" fontId="23" fillId="0" borderId="46" xfId="0" applyFont="1" applyFill="1" applyBorder="1" applyAlignment="1"/>
    <xf numFmtId="0" fontId="3" fillId="0" borderId="43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24" borderId="21" xfId="0" applyFont="1" applyFill="1" applyBorder="1"/>
    <xf numFmtId="0" fontId="6" fillId="24" borderId="33" xfId="0" applyFont="1" applyFill="1" applyBorder="1" applyAlignment="1">
      <alignment horizontal="left" vertical="top" wrapText="1"/>
    </xf>
    <xf numFmtId="0" fontId="6" fillId="24" borderId="33" xfId="0" applyFont="1" applyFill="1" applyBorder="1"/>
    <xf numFmtId="0" fontId="11" fillId="24" borderId="33" xfId="0" applyFont="1" applyFill="1" applyBorder="1" applyAlignment="1">
      <alignment horizontal="center"/>
    </xf>
    <xf numFmtId="0" fontId="11" fillId="24" borderId="33" xfId="0" applyFont="1" applyFill="1" applyBorder="1"/>
    <xf numFmtId="0" fontId="6" fillId="17" borderId="30" xfId="0" applyFont="1" applyFill="1" applyBorder="1" applyAlignment="1">
      <alignment horizontal="center"/>
    </xf>
    <xf numFmtId="0" fontId="6" fillId="17" borderId="31" xfId="0" applyFont="1" applyFill="1" applyBorder="1" applyAlignment="1">
      <alignment horizontal="left" vertical="top" wrapText="1"/>
    </xf>
    <xf numFmtId="0" fontId="6" fillId="17" borderId="72" xfId="0" applyNumberFormat="1" applyFont="1" applyFill="1" applyBorder="1" applyAlignment="1">
      <alignment horizontal="center"/>
    </xf>
    <xf numFmtId="1" fontId="11" fillId="17" borderId="31" xfId="0" applyNumberFormat="1" applyFont="1" applyFill="1" applyBorder="1" applyAlignment="1">
      <alignment horizontal="center"/>
    </xf>
    <xf numFmtId="0" fontId="10" fillId="17" borderId="73" xfId="0" applyNumberFormat="1" applyFont="1" applyFill="1" applyBorder="1"/>
    <xf numFmtId="0" fontId="19" fillId="17" borderId="31" xfId="0" applyFont="1" applyFill="1" applyBorder="1" applyAlignment="1">
      <alignment horizontal="center"/>
    </xf>
    <xf numFmtId="0" fontId="6" fillId="17" borderId="72" xfId="0" applyFont="1" applyFill="1" applyBorder="1" applyAlignment="1">
      <alignment horizontal="center" vertical="center" wrapText="1"/>
    </xf>
    <xf numFmtId="0" fontId="6" fillId="17" borderId="73" xfId="0" applyFont="1" applyFill="1" applyBorder="1"/>
    <xf numFmtId="0" fontId="10" fillId="4" borderId="26" xfId="0" applyFont="1" applyFill="1" applyBorder="1" applyAlignment="1">
      <alignment horizontal="center"/>
    </xf>
    <xf numFmtId="0" fontId="47" fillId="4" borderId="52" xfId="0" applyFont="1" applyFill="1" applyBorder="1"/>
    <xf numFmtId="0" fontId="10" fillId="4" borderId="60" xfId="0" applyFont="1" applyFill="1" applyBorder="1" applyAlignment="1">
      <alignment horizontal="center"/>
    </xf>
    <xf numFmtId="0" fontId="10" fillId="4" borderId="65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47" fillId="4" borderId="55" xfId="0" applyFont="1" applyFill="1" applyBorder="1"/>
    <xf numFmtId="0" fontId="10" fillId="4" borderId="3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47" fillId="4" borderId="54" xfId="0" applyFont="1" applyFill="1" applyBorder="1"/>
    <xf numFmtId="0" fontId="9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65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37" xfId="0" applyFont="1" applyFill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21" borderId="15" xfId="0" applyFont="1" applyFill="1" applyBorder="1" applyAlignment="1">
      <alignment horizontal="center" vertical="center" wrapText="1"/>
    </xf>
    <xf numFmtId="0" fontId="6" fillId="24" borderId="34" xfId="0" applyFont="1" applyFill="1" applyBorder="1"/>
    <xf numFmtId="0" fontId="6" fillId="17" borderId="32" xfId="0" applyFont="1" applyFill="1" applyBorder="1"/>
    <xf numFmtId="0" fontId="6" fillId="4" borderId="28" xfId="0" applyFont="1" applyFill="1" applyBorder="1" applyAlignment="1">
      <alignment horizontal="center"/>
    </xf>
    <xf numFmtId="0" fontId="30" fillId="4" borderId="43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2" fontId="32" fillId="6" borderId="18" xfId="0" applyNumberFormat="1" applyFont="1" applyFill="1" applyBorder="1" applyAlignment="1">
      <alignment horizontal="center" vertical="center" wrapText="1"/>
    </xf>
    <xf numFmtId="2" fontId="32" fillId="6" borderId="19" xfId="0" applyNumberFormat="1" applyFont="1" applyFill="1" applyBorder="1" applyAlignment="1">
      <alignment horizontal="center" vertical="center" wrapText="1"/>
    </xf>
    <xf numFmtId="2" fontId="32" fillId="6" borderId="69" xfId="0" applyNumberFormat="1" applyFont="1" applyFill="1" applyBorder="1" applyAlignment="1">
      <alignment horizontal="center" vertical="center" wrapText="1"/>
    </xf>
    <xf numFmtId="2" fontId="32" fillId="6" borderId="4" xfId="0" applyNumberFormat="1" applyFont="1" applyFill="1" applyBorder="1" applyAlignment="1">
      <alignment horizontal="center" vertical="center" wrapText="1"/>
    </xf>
    <xf numFmtId="0" fontId="11" fillId="17" borderId="31" xfId="0" applyNumberFormat="1" applyFont="1" applyFill="1" applyBorder="1" applyAlignment="1">
      <alignment horizontal="center"/>
    </xf>
    <xf numFmtId="0" fontId="19" fillId="17" borderId="31" xfId="0" applyNumberFormat="1" applyFont="1" applyFill="1" applyBorder="1" applyAlignment="1">
      <alignment horizontal="center"/>
    </xf>
    <xf numFmtId="0" fontId="6" fillId="17" borderId="72" xfId="0" applyNumberFormat="1" applyFont="1" applyFill="1" applyBorder="1" applyAlignment="1">
      <alignment horizontal="center" vertical="center" wrapText="1"/>
    </xf>
    <xf numFmtId="2" fontId="3" fillId="25" borderId="16" xfId="0" applyNumberFormat="1" applyFont="1" applyFill="1" applyBorder="1" applyAlignment="1">
      <alignment horizontal="center" vertical="top" wrapText="1"/>
    </xf>
    <xf numFmtId="2" fontId="3" fillId="25" borderId="17" xfId="0" applyNumberFormat="1" applyFont="1" applyFill="1" applyBorder="1" applyAlignment="1">
      <alignment horizontal="center" vertical="top" wrapText="1"/>
    </xf>
    <xf numFmtId="0" fontId="11" fillId="25" borderId="31" xfId="0" applyNumberFormat="1" applyFont="1" applyFill="1" applyBorder="1" applyAlignment="1">
      <alignment horizontal="center"/>
    </xf>
    <xf numFmtId="0" fontId="11" fillId="25" borderId="33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47" fillId="2" borderId="53" xfId="0" applyFont="1" applyFill="1" applyBorder="1"/>
    <xf numFmtId="0" fontId="35" fillId="0" borderId="52" xfId="0" applyFont="1" applyFill="1" applyBorder="1" applyAlignment="1">
      <alignment vertical="center" wrapText="1"/>
    </xf>
    <xf numFmtId="0" fontId="15" fillId="0" borderId="54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/>
    </xf>
    <xf numFmtId="0" fontId="16" fillId="9" borderId="52" xfId="0" applyFont="1" applyFill="1" applyBorder="1" applyAlignment="1">
      <alignment vertical="center" wrapText="1"/>
    </xf>
    <xf numFmtId="0" fontId="35" fillId="0" borderId="50" xfId="0" applyFont="1" applyFill="1" applyBorder="1" applyAlignment="1">
      <alignment vertical="top" wrapText="1"/>
    </xf>
    <xf numFmtId="0" fontId="26" fillId="0" borderId="37" xfId="0" applyFont="1" applyFill="1" applyBorder="1" applyAlignment="1">
      <alignment horizontal="center" wrapText="1"/>
    </xf>
    <xf numFmtId="0" fontId="19" fillId="3" borderId="53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15" fillId="0" borderId="55" xfId="0" applyFont="1" applyFill="1" applyBorder="1" applyAlignment="1">
      <alignment vertical="center" wrapText="1"/>
    </xf>
    <xf numFmtId="0" fontId="10" fillId="3" borderId="56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2" fontId="3" fillId="3" borderId="43" xfId="0" applyNumberFormat="1" applyFont="1" applyFill="1" applyBorder="1" applyAlignment="1">
      <alignment horizontal="center"/>
    </xf>
    <xf numFmtId="2" fontId="3" fillId="3" borderId="43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vertical="center" wrapText="1"/>
    </xf>
    <xf numFmtId="0" fontId="15" fillId="22" borderId="54" xfId="0" applyFont="1" applyFill="1" applyBorder="1" applyAlignment="1">
      <alignment horizontal="left" vertical="top" wrapText="1"/>
    </xf>
    <xf numFmtId="0" fontId="35" fillId="0" borderId="5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 wrapText="1"/>
    </xf>
    <xf numFmtId="0" fontId="9" fillId="4" borderId="31" xfId="0" applyFont="1" applyFill="1" applyBorder="1" applyAlignment="1">
      <alignment horizontal="center" wrapText="1"/>
    </xf>
    <xf numFmtId="0" fontId="3" fillId="25" borderId="16" xfId="0" applyFont="1" applyFill="1" applyBorder="1" applyAlignment="1">
      <alignment horizontal="center" vertical="top" wrapText="1"/>
    </xf>
    <xf numFmtId="0" fontId="3" fillId="25" borderId="17" xfId="0" applyFont="1" applyFill="1" applyBorder="1" applyAlignment="1">
      <alignment horizontal="center" vertical="top" wrapText="1"/>
    </xf>
    <xf numFmtId="1" fontId="11" fillId="25" borderId="31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textRotation="90" wrapText="1"/>
    </xf>
    <xf numFmtId="0" fontId="39" fillId="0" borderId="64" xfId="0" applyFont="1" applyFill="1" applyBorder="1" applyAlignment="1">
      <alignment horizontal="center" vertical="center"/>
    </xf>
    <xf numFmtId="2" fontId="41" fillId="0" borderId="42" xfId="0" applyNumberFormat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9" fillId="0" borderId="6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9" fillId="0" borderId="36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10" fillId="13" borderId="28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 vertical="center" wrapText="1"/>
    </xf>
    <xf numFmtId="0" fontId="50" fillId="3" borderId="5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6" fillId="0" borderId="37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34" fillId="4" borderId="51" xfId="0" applyFont="1" applyFill="1" applyBorder="1" applyAlignment="1">
      <alignment vertical="center" wrapText="1"/>
    </xf>
    <xf numFmtId="0" fontId="10" fillId="12" borderId="25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10" fillId="12" borderId="37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/>
    </xf>
    <xf numFmtId="0" fontId="14" fillId="9" borderId="55" xfId="0" applyFont="1" applyFill="1" applyBorder="1" applyAlignment="1">
      <alignment horizontal="left" vertical="center" wrapText="1"/>
    </xf>
    <xf numFmtId="0" fontId="19" fillId="3" borderId="66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11" fillId="21" borderId="16" xfId="0" applyFont="1" applyFill="1" applyBorder="1" applyAlignment="1">
      <alignment horizontal="center" vertical="center" wrapText="1"/>
    </xf>
    <xf numFmtId="0" fontId="14" fillId="9" borderId="75" xfId="0" applyFont="1" applyFill="1" applyBorder="1" applyAlignment="1">
      <alignment horizontal="left" vertical="center" wrapText="1"/>
    </xf>
    <xf numFmtId="0" fontId="19" fillId="21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5" fillId="0" borderId="76" xfId="0" applyFont="1" applyFill="1" applyBorder="1" applyAlignment="1">
      <alignment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13" borderId="77" xfId="0" applyFont="1" applyFill="1" applyBorder="1" applyAlignment="1">
      <alignment horizontal="center" vertical="center" wrapText="1"/>
    </xf>
    <xf numFmtId="0" fontId="10" fillId="13" borderId="45" xfId="0" applyFont="1" applyFill="1" applyBorder="1" applyAlignment="1">
      <alignment horizontal="center" vertical="center" wrapText="1"/>
    </xf>
    <xf numFmtId="0" fontId="10" fillId="13" borderId="7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1" fillId="13" borderId="78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2" fillId="0" borderId="60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vertical="center"/>
    </xf>
    <xf numFmtId="0" fontId="10" fillId="4" borderId="28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14" fontId="0" fillId="0" borderId="0" xfId="0" applyNumberFormat="1" applyFill="1"/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3" fillId="12" borderId="46" xfId="0" applyFont="1" applyFill="1" applyBorder="1" applyAlignment="1">
      <alignment horizontal="center"/>
    </xf>
    <xf numFmtId="0" fontId="3" fillId="12" borderId="4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0" fontId="3" fillId="19" borderId="7" xfId="0" applyFont="1" applyFill="1" applyBorder="1" applyAlignment="1">
      <alignment horizontal="center" vertical="center"/>
    </xf>
    <xf numFmtId="0" fontId="3" fillId="19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23" fillId="16" borderId="3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3" fillId="17" borderId="6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textRotation="90" wrapText="1"/>
    </xf>
    <xf numFmtId="0" fontId="36" fillId="0" borderId="14" xfId="0" applyFont="1" applyBorder="1" applyAlignment="1">
      <alignment horizontal="center" vertical="center" textRotation="90" wrapText="1"/>
    </xf>
    <xf numFmtId="0" fontId="36" fillId="0" borderId="5" xfId="0" applyFont="1" applyBorder="1" applyAlignment="1">
      <alignment horizontal="center" vertical="center" textRotation="90" wrapText="1"/>
    </xf>
    <xf numFmtId="0" fontId="3" fillId="12" borderId="46" xfId="0" applyFont="1" applyFill="1" applyBorder="1" applyAlignment="1">
      <alignment horizontal="center" vertical="top" wrapText="1"/>
    </xf>
    <xf numFmtId="0" fontId="3" fillId="12" borderId="42" xfId="0" applyFont="1" applyFill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5" xfId="0" applyFont="1" applyFill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textRotation="90" wrapText="1"/>
    </xf>
    <xf numFmtId="0" fontId="3" fillId="15" borderId="2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textRotation="90" wrapText="1"/>
    </xf>
    <xf numFmtId="14" fontId="3" fillId="5" borderId="7" xfId="0" applyNumberFormat="1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0" fontId="3" fillId="20" borderId="7" xfId="0" applyFont="1" applyFill="1" applyBorder="1" applyAlignment="1">
      <alignment horizontal="center" vertical="center"/>
    </xf>
    <xf numFmtId="0" fontId="3" fillId="20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1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2" fillId="0" borderId="39" xfId="0" applyNumberFormat="1" applyFont="1" applyFill="1" applyBorder="1" applyAlignment="1">
      <alignment horizontal="center" vertical="center" wrapText="1"/>
    </xf>
    <xf numFmtId="1" fontId="32" fillId="0" borderId="40" xfId="0" applyNumberFormat="1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32" fillId="0" borderId="39" xfId="0" applyNumberFormat="1" applyFont="1" applyFill="1" applyBorder="1" applyAlignment="1">
      <alignment horizontal="center" vertical="center" wrapText="1"/>
    </xf>
    <xf numFmtId="0" fontId="32" fillId="0" borderId="40" xfId="0" applyNumberFormat="1" applyFont="1" applyFill="1" applyBorder="1" applyAlignment="1">
      <alignment horizontal="center" vertical="center" wrapText="1"/>
    </xf>
    <xf numFmtId="0" fontId="32" fillId="0" borderId="4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21" borderId="21" xfId="0" applyFont="1" applyFill="1" applyBorder="1" applyAlignment="1">
      <alignment horizontal="center" vertical="center"/>
    </xf>
    <xf numFmtId="0" fontId="3" fillId="21" borderId="33" xfId="0" applyFont="1" applyFill="1" applyBorder="1" applyAlignment="1">
      <alignment horizontal="center" vertical="center"/>
    </xf>
    <xf numFmtId="0" fontId="3" fillId="21" borderId="34" xfId="0" applyFont="1" applyFill="1" applyBorder="1" applyAlignment="1">
      <alignment horizontal="center" vertical="center"/>
    </xf>
    <xf numFmtId="0" fontId="3" fillId="21" borderId="30" xfId="0" applyFont="1" applyFill="1" applyBorder="1" applyAlignment="1">
      <alignment horizontal="center" vertical="center"/>
    </xf>
    <xf numFmtId="0" fontId="3" fillId="21" borderId="31" xfId="0" applyFont="1" applyFill="1" applyBorder="1" applyAlignment="1">
      <alignment horizontal="center" vertical="center"/>
    </xf>
    <xf numFmtId="0" fontId="3" fillId="21" borderId="3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2" fontId="32" fillId="6" borderId="47" xfId="0" applyNumberFormat="1" applyFont="1" applyFill="1" applyBorder="1" applyAlignment="1">
      <alignment horizontal="center" vertical="center" wrapText="1"/>
    </xf>
    <xf numFmtId="2" fontId="32" fillId="6" borderId="3" xfId="0" applyNumberFormat="1" applyFont="1" applyFill="1" applyBorder="1" applyAlignment="1">
      <alignment horizontal="center" vertical="center" wrapText="1"/>
    </xf>
    <xf numFmtId="2" fontId="32" fillId="6" borderId="48" xfId="0" applyNumberFormat="1" applyFont="1" applyFill="1" applyBorder="1" applyAlignment="1">
      <alignment horizontal="center" vertical="center" wrapText="1"/>
    </xf>
    <xf numFmtId="0" fontId="31" fillId="0" borderId="39" xfId="0" applyNumberFormat="1" applyFont="1" applyFill="1" applyBorder="1" applyAlignment="1">
      <alignment horizontal="center" vertical="center"/>
    </xf>
    <xf numFmtId="0" fontId="31" fillId="0" borderId="40" xfId="0" applyNumberFormat="1" applyFont="1" applyFill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wrapText="1"/>
    </xf>
    <xf numFmtId="0" fontId="12" fillId="4" borderId="40" xfId="0" applyFont="1" applyFill="1" applyBorder="1" applyAlignment="1">
      <alignment horizontal="center" wrapText="1"/>
    </xf>
    <xf numFmtId="0" fontId="12" fillId="4" borderId="42" xfId="0" applyFont="1" applyFill="1" applyBorder="1" applyAlignment="1">
      <alignment horizontal="center" wrapText="1"/>
    </xf>
    <xf numFmtId="0" fontId="12" fillId="4" borderId="46" xfId="0" applyFont="1" applyFill="1" applyBorder="1" applyAlignment="1">
      <alignment horizontal="center" vertical="top" wrapText="1"/>
    </xf>
    <xf numFmtId="0" fontId="12" fillId="4" borderId="40" xfId="0" applyFont="1" applyFill="1" applyBorder="1" applyAlignment="1">
      <alignment horizontal="center" vertical="top" wrapText="1"/>
    </xf>
    <xf numFmtId="0" fontId="12" fillId="4" borderId="42" xfId="0" applyFont="1" applyFill="1" applyBorder="1" applyAlignment="1">
      <alignment horizontal="center" vertical="top" wrapText="1"/>
    </xf>
    <xf numFmtId="0" fontId="13" fillId="4" borderId="46" xfId="0" applyFont="1" applyFill="1" applyBorder="1" applyAlignment="1">
      <alignment horizontal="center" vertical="top" wrapText="1"/>
    </xf>
    <xf numFmtId="0" fontId="13" fillId="4" borderId="40" xfId="0" applyFont="1" applyFill="1" applyBorder="1" applyAlignment="1">
      <alignment horizontal="center" vertical="top" wrapText="1"/>
    </xf>
    <xf numFmtId="0" fontId="13" fillId="4" borderId="42" xfId="0" applyFont="1" applyFill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3" fillId="2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view="pageBreakPreview" zoomScale="110" zoomScaleSheetLayoutView="110" workbookViewId="0">
      <pane xSplit="1" topLeftCell="B1" activePane="topRight" state="frozen"/>
      <selection pane="topRight" activeCell="B1" sqref="B1:O1"/>
    </sheetView>
  </sheetViews>
  <sheetFormatPr defaultColWidth="9.140625" defaultRowHeight="15" x14ac:dyDescent="0.25"/>
  <cols>
    <col min="1" max="1" width="9.85546875" style="2" customWidth="1"/>
    <col min="2" max="2" width="25.5703125" style="31" customWidth="1"/>
    <col min="3" max="3" width="6.28515625" style="2" customWidth="1"/>
    <col min="4" max="6" width="6.85546875" style="2" hidden="1" customWidth="1"/>
    <col min="7" max="7" width="6.5703125" style="2" customWidth="1"/>
    <col min="8" max="8" width="7" style="2" customWidth="1"/>
    <col min="9" max="9" width="6.42578125" style="2" customWidth="1"/>
    <col min="10" max="10" width="6.85546875" style="2" customWidth="1"/>
    <col min="11" max="11" width="6.5703125" style="2" hidden="1" customWidth="1"/>
    <col min="12" max="12" width="6.140625" style="2" hidden="1" customWidth="1"/>
    <col min="13" max="13" width="6.42578125" style="2" hidden="1" customWidth="1"/>
    <col min="14" max="14" width="6.7109375" style="2" customWidth="1"/>
    <col min="15" max="15" width="7.85546875" style="2" customWidth="1"/>
    <col min="16" max="16" width="6.42578125" style="2" customWidth="1"/>
    <col min="17" max="17" width="8.85546875" style="17" hidden="1" customWidth="1"/>
    <col min="18" max="16384" width="9.140625" style="2"/>
  </cols>
  <sheetData>
    <row r="1" spans="1:20" ht="24" customHeight="1" thickBot="1" x14ac:dyDescent="0.3">
      <c r="B1" s="708" t="s">
        <v>361</v>
      </c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88"/>
      <c r="Q1" s="89"/>
    </row>
    <row r="2" spans="1:20" ht="13.5" customHeight="1" x14ac:dyDescent="0.25">
      <c r="A2" s="717" t="s">
        <v>147</v>
      </c>
      <c r="B2" s="729" t="s">
        <v>22</v>
      </c>
      <c r="C2" s="730"/>
      <c r="D2" s="730"/>
      <c r="E2" s="730"/>
      <c r="F2" s="730"/>
      <c r="G2" s="730"/>
      <c r="H2" s="730"/>
      <c r="I2" s="731"/>
      <c r="J2" s="719" t="s">
        <v>351</v>
      </c>
      <c r="K2" s="719"/>
      <c r="L2" s="719"/>
      <c r="M2" s="719"/>
      <c r="N2" s="719"/>
      <c r="O2" s="719"/>
      <c r="P2" s="719"/>
      <c r="Q2" s="720"/>
    </row>
    <row r="3" spans="1:20" ht="14.25" customHeight="1" thickBot="1" x14ac:dyDescent="0.3">
      <c r="A3" s="718"/>
      <c r="B3" s="732"/>
      <c r="C3" s="733"/>
      <c r="D3" s="733"/>
      <c r="E3" s="733"/>
      <c r="F3" s="733"/>
      <c r="G3" s="733"/>
      <c r="H3" s="733"/>
      <c r="I3" s="734"/>
      <c r="J3" s="721"/>
      <c r="K3" s="721"/>
      <c r="L3" s="721"/>
      <c r="M3" s="721"/>
      <c r="N3" s="721"/>
      <c r="O3" s="721"/>
      <c r="P3" s="721"/>
      <c r="Q3" s="722"/>
    </row>
    <row r="4" spans="1:20" s="5" customFormat="1" ht="26.25" customHeight="1" thickBot="1" x14ac:dyDescent="0.25">
      <c r="A4" s="723" t="s">
        <v>0</v>
      </c>
      <c r="B4" s="725" t="s">
        <v>21</v>
      </c>
      <c r="C4" s="188" t="s">
        <v>1</v>
      </c>
      <c r="D4" s="726" t="s">
        <v>2</v>
      </c>
      <c r="E4" s="702"/>
      <c r="F4" s="727"/>
      <c r="G4" s="325" t="s">
        <v>18</v>
      </c>
      <c r="H4" s="190" t="s">
        <v>16</v>
      </c>
      <c r="I4" s="170" t="s">
        <v>13</v>
      </c>
      <c r="J4" s="41" t="s">
        <v>1</v>
      </c>
      <c r="K4" s="728" t="s">
        <v>2</v>
      </c>
      <c r="L4" s="728"/>
      <c r="M4" s="728"/>
      <c r="N4" s="324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24"/>
      <c r="B5" s="725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37"/>
      <c r="S5" s="4"/>
      <c r="T5" s="4"/>
    </row>
    <row r="6" spans="1:20" ht="15.75" customHeight="1" x14ac:dyDescent="0.25">
      <c r="A6" s="714" t="s">
        <v>241</v>
      </c>
      <c r="B6" s="186" t="s">
        <v>257</v>
      </c>
      <c r="C6" s="316">
        <v>155</v>
      </c>
      <c r="D6" s="43">
        <v>4.6500000000000004</v>
      </c>
      <c r="E6" s="43">
        <v>5.27</v>
      </c>
      <c r="F6" s="43">
        <v>22.17</v>
      </c>
      <c r="G6" s="43">
        <v>154.69</v>
      </c>
      <c r="H6" s="52">
        <v>0.91</v>
      </c>
      <c r="I6" s="58"/>
      <c r="J6" s="318">
        <v>190</v>
      </c>
      <c r="K6" s="43">
        <v>5.7</v>
      </c>
      <c r="L6" s="43">
        <v>6.46</v>
      </c>
      <c r="M6" s="43">
        <v>27.17</v>
      </c>
      <c r="N6" s="43">
        <v>189.62</v>
      </c>
      <c r="O6" s="52">
        <v>1.1100000000000001</v>
      </c>
      <c r="P6" s="61"/>
      <c r="Q6" s="95" t="s">
        <v>258</v>
      </c>
      <c r="R6" s="9"/>
      <c r="S6" s="9"/>
      <c r="T6" s="9"/>
    </row>
    <row r="7" spans="1:20" ht="17.25" customHeight="1" x14ac:dyDescent="0.25">
      <c r="A7" s="715"/>
      <c r="B7" s="187" t="s">
        <v>23</v>
      </c>
      <c r="C7" s="317">
        <v>180</v>
      </c>
      <c r="D7" s="68">
        <v>2.52</v>
      </c>
      <c r="E7" s="68">
        <v>2.25</v>
      </c>
      <c r="F7" s="68">
        <v>12.24</v>
      </c>
      <c r="G7" s="68">
        <v>79.2</v>
      </c>
      <c r="H7" s="69">
        <v>0.63</v>
      </c>
      <c r="I7" s="58"/>
      <c r="J7" s="317">
        <v>203</v>
      </c>
      <c r="K7" s="68">
        <v>2.8</v>
      </c>
      <c r="L7" s="68">
        <v>2.5</v>
      </c>
      <c r="M7" s="68">
        <v>16.600000000000001</v>
      </c>
      <c r="N7" s="68">
        <v>100</v>
      </c>
      <c r="O7" s="69">
        <v>0.7</v>
      </c>
      <c r="P7" s="70"/>
      <c r="Q7" s="66" t="s">
        <v>169</v>
      </c>
      <c r="R7" s="9"/>
      <c r="S7" s="9"/>
      <c r="T7" s="9"/>
    </row>
    <row r="8" spans="1:20" ht="16.5" customHeight="1" x14ac:dyDescent="0.25">
      <c r="A8" s="715"/>
      <c r="B8" s="397" t="s">
        <v>259</v>
      </c>
      <c r="C8" s="394">
        <v>15</v>
      </c>
      <c r="D8" s="71">
        <v>1.58</v>
      </c>
      <c r="E8" s="71">
        <v>2.29</v>
      </c>
      <c r="F8" s="71">
        <v>4.8499999999999996</v>
      </c>
      <c r="G8" s="71">
        <v>46.33</v>
      </c>
      <c r="H8" s="72">
        <v>0.02</v>
      </c>
      <c r="I8" s="152"/>
      <c r="J8" s="394">
        <v>30</v>
      </c>
      <c r="K8" s="71">
        <v>3.15</v>
      </c>
      <c r="L8" s="71">
        <v>4.59</v>
      </c>
      <c r="M8" s="71">
        <v>9.7100000000000009</v>
      </c>
      <c r="N8" s="71">
        <v>92.67</v>
      </c>
      <c r="O8" s="72">
        <v>0.05</v>
      </c>
      <c r="P8" s="73"/>
      <c r="Q8" s="124" t="s">
        <v>260</v>
      </c>
      <c r="R8" s="9"/>
      <c r="S8" s="9"/>
      <c r="T8" s="9"/>
    </row>
    <row r="9" spans="1:20" ht="15" customHeight="1" thickBot="1" x14ac:dyDescent="0.3">
      <c r="A9" s="715"/>
      <c r="B9" s="365" t="s">
        <v>41</v>
      </c>
      <c r="C9" s="394">
        <v>140</v>
      </c>
      <c r="D9" s="71">
        <v>0.56000000000000005</v>
      </c>
      <c r="E9" s="71">
        <v>0.56000000000000005</v>
      </c>
      <c r="F9" s="71">
        <v>13.75</v>
      </c>
      <c r="G9" s="71">
        <v>61.6</v>
      </c>
      <c r="H9" s="72">
        <v>9.8000000000000007</v>
      </c>
      <c r="I9" s="152"/>
      <c r="J9" s="394">
        <v>140</v>
      </c>
      <c r="K9" s="71">
        <v>0.56000000000000005</v>
      </c>
      <c r="L9" s="71">
        <v>0.56000000000000005</v>
      </c>
      <c r="M9" s="71">
        <v>13.75</v>
      </c>
      <c r="N9" s="71">
        <v>61.6</v>
      </c>
      <c r="O9" s="72">
        <v>9.8000000000000007</v>
      </c>
      <c r="P9" s="73"/>
      <c r="Q9" s="124" t="s">
        <v>42</v>
      </c>
      <c r="R9" s="9"/>
      <c r="S9" s="9"/>
      <c r="T9" s="9"/>
    </row>
    <row r="10" spans="1:20" s="11" customFormat="1" ht="26.25" customHeight="1" thickBot="1" x14ac:dyDescent="0.3">
      <c r="A10" s="716"/>
      <c r="B10" s="165" t="s">
        <v>311</v>
      </c>
      <c r="C10" s="44">
        <f t="shared" ref="C10:H10" si="0">SUM(C6:C9)</f>
        <v>490</v>
      </c>
      <c r="D10" s="45">
        <f t="shared" si="0"/>
        <v>9.31</v>
      </c>
      <c r="E10" s="45">
        <f t="shared" si="0"/>
        <v>10.37</v>
      </c>
      <c r="F10" s="45">
        <f t="shared" si="0"/>
        <v>53.010000000000005</v>
      </c>
      <c r="G10" s="45">
        <f t="shared" si="0"/>
        <v>341.82</v>
      </c>
      <c r="H10" s="53">
        <f t="shared" si="0"/>
        <v>11.360000000000001</v>
      </c>
      <c r="I10" s="154">
        <f>SUM(G10/G32*100)</f>
        <v>24.652732701544853</v>
      </c>
      <c r="J10" s="56">
        <f t="shared" ref="J10:O10" si="1">SUM(J6:J9)</f>
        <v>563</v>
      </c>
      <c r="K10" s="45">
        <f t="shared" si="1"/>
        <v>12.21</v>
      </c>
      <c r="L10" s="45">
        <f t="shared" si="1"/>
        <v>14.110000000000001</v>
      </c>
      <c r="M10" s="45">
        <f t="shared" si="1"/>
        <v>67.23</v>
      </c>
      <c r="N10" s="45">
        <f t="shared" si="1"/>
        <v>443.89000000000004</v>
      </c>
      <c r="O10" s="53">
        <f t="shared" si="1"/>
        <v>11.66</v>
      </c>
      <c r="P10" s="154">
        <f>SUM(N10/N32*100)</f>
        <v>24.866254740604219</v>
      </c>
      <c r="Q10" s="217"/>
      <c r="R10" s="10"/>
      <c r="S10" s="10"/>
      <c r="T10" s="10"/>
    </row>
    <row r="11" spans="1:20" s="11" customFormat="1" ht="9" hidden="1" customHeight="1" thickBot="1" x14ac:dyDescent="0.3">
      <c r="A11" s="709"/>
      <c r="B11" s="155"/>
      <c r="C11" s="87"/>
      <c r="D11" s="156"/>
      <c r="E11" s="156"/>
      <c r="F11" s="156"/>
      <c r="G11" s="156"/>
      <c r="H11" s="157"/>
      <c r="I11" s="158"/>
      <c r="J11" s="46"/>
      <c r="K11" s="156"/>
      <c r="L11" s="156"/>
      <c r="M11" s="156"/>
      <c r="N11" s="156"/>
      <c r="O11" s="157"/>
      <c r="P11" s="159"/>
      <c r="Q11" s="213"/>
      <c r="R11" s="10"/>
      <c r="S11" s="10"/>
      <c r="T11" s="10"/>
    </row>
    <row r="12" spans="1:20" ht="11.25" hidden="1" customHeight="1" thickBot="1" x14ac:dyDescent="0.3">
      <c r="A12" s="710"/>
      <c r="B12" s="161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SUM(G12/G32*100)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SUM(N12/N32*100)</f>
        <v>0</v>
      </c>
      <c r="Q12" s="217"/>
      <c r="R12" s="9"/>
      <c r="S12" s="9"/>
      <c r="T12" s="9"/>
    </row>
    <row r="13" spans="1:20" ht="15" customHeight="1" x14ac:dyDescent="0.25">
      <c r="A13" s="703" t="s">
        <v>256</v>
      </c>
      <c r="B13" s="84" t="s">
        <v>49</v>
      </c>
      <c r="C13" s="319">
        <v>50</v>
      </c>
      <c r="D13" s="43">
        <v>0.7</v>
      </c>
      <c r="E13" s="43">
        <v>3.05</v>
      </c>
      <c r="F13" s="43">
        <v>3.75</v>
      </c>
      <c r="G13" s="43">
        <v>45</v>
      </c>
      <c r="H13" s="52">
        <v>2.6</v>
      </c>
      <c r="I13" s="160"/>
      <c r="J13" s="319">
        <v>50</v>
      </c>
      <c r="K13" s="43">
        <v>0.7</v>
      </c>
      <c r="L13" s="43">
        <v>3.05</v>
      </c>
      <c r="M13" s="43">
        <v>3.75</v>
      </c>
      <c r="N13" s="43">
        <v>45</v>
      </c>
      <c r="O13" s="52">
        <v>2.6</v>
      </c>
      <c r="P13" s="61"/>
      <c r="Q13" s="128" t="s">
        <v>261</v>
      </c>
      <c r="R13" s="12"/>
      <c r="S13" s="18"/>
      <c r="T13" s="9"/>
    </row>
    <row r="14" spans="1:20" ht="16.5" customHeight="1" x14ac:dyDescent="0.25">
      <c r="A14" s="703"/>
      <c r="B14" s="352" t="s">
        <v>262</v>
      </c>
      <c r="C14" s="319">
        <v>160</v>
      </c>
      <c r="D14" s="68">
        <v>1.19</v>
      </c>
      <c r="E14" s="68">
        <v>3.26</v>
      </c>
      <c r="F14" s="68">
        <v>8.4700000000000006</v>
      </c>
      <c r="G14" s="68">
        <v>68</v>
      </c>
      <c r="H14" s="69">
        <v>4.45</v>
      </c>
      <c r="I14" s="58"/>
      <c r="J14" s="360">
        <v>200</v>
      </c>
      <c r="K14" s="68">
        <v>1.5</v>
      </c>
      <c r="L14" s="68">
        <v>4.08</v>
      </c>
      <c r="M14" s="68">
        <v>10.58</v>
      </c>
      <c r="N14" s="68">
        <v>85</v>
      </c>
      <c r="O14" s="69">
        <v>5.56</v>
      </c>
      <c r="P14" s="70"/>
      <c r="Q14" s="65" t="s">
        <v>263</v>
      </c>
      <c r="R14" s="9"/>
      <c r="S14" s="9"/>
      <c r="T14" s="9"/>
    </row>
    <row r="15" spans="1:20" ht="14.25" customHeight="1" x14ac:dyDescent="0.25">
      <c r="A15" s="703"/>
      <c r="B15" s="84" t="s">
        <v>264</v>
      </c>
      <c r="C15" s="319">
        <v>10</v>
      </c>
      <c r="D15" s="68">
        <v>0.24</v>
      </c>
      <c r="E15" s="68">
        <v>1.5</v>
      </c>
      <c r="F15" s="68">
        <v>0.32</v>
      </c>
      <c r="G15" s="68">
        <v>15.76</v>
      </c>
      <c r="H15" s="69">
        <v>0.02</v>
      </c>
      <c r="I15" s="58"/>
      <c r="J15" s="319">
        <v>20</v>
      </c>
      <c r="K15" s="68">
        <v>0.48</v>
      </c>
      <c r="L15" s="68">
        <v>3</v>
      </c>
      <c r="M15" s="68">
        <v>0.64</v>
      </c>
      <c r="N15" s="68">
        <v>31.52</v>
      </c>
      <c r="O15" s="69">
        <v>0.04</v>
      </c>
      <c r="P15" s="70"/>
      <c r="Q15" s="65" t="s">
        <v>59</v>
      </c>
      <c r="R15" s="9"/>
      <c r="S15" s="18"/>
      <c r="T15" s="9"/>
    </row>
    <row r="16" spans="1:20" ht="15" customHeight="1" x14ac:dyDescent="0.25">
      <c r="A16" s="703"/>
      <c r="B16" s="352" t="s">
        <v>265</v>
      </c>
      <c r="C16" s="319">
        <v>130</v>
      </c>
      <c r="D16" s="76">
        <v>8.66</v>
      </c>
      <c r="E16" s="76">
        <v>7.37</v>
      </c>
      <c r="F16" s="76">
        <v>20.07</v>
      </c>
      <c r="G16" s="76">
        <v>178.66</v>
      </c>
      <c r="H16" s="77">
        <v>0.51</v>
      </c>
      <c r="I16" s="58"/>
      <c r="J16" s="316">
        <v>180</v>
      </c>
      <c r="K16" s="76">
        <v>12</v>
      </c>
      <c r="L16" s="76">
        <v>9.4700000000000006</v>
      </c>
      <c r="M16" s="76">
        <v>27.79</v>
      </c>
      <c r="N16" s="76">
        <v>244.42</v>
      </c>
      <c r="O16" s="77">
        <v>0.69</v>
      </c>
      <c r="P16" s="70"/>
      <c r="Q16" s="65" t="s">
        <v>266</v>
      </c>
      <c r="R16" s="9"/>
      <c r="S16" s="18"/>
      <c r="T16" s="9"/>
    </row>
    <row r="17" spans="1:29" ht="14.25" customHeight="1" x14ac:dyDescent="0.25">
      <c r="A17" s="703"/>
      <c r="B17" s="598" t="s">
        <v>25</v>
      </c>
      <c r="C17" s="320">
        <v>203</v>
      </c>
      <c r="D17" s="68">
        <v>0.7</v>
      </c>
      <c r="E17" s="68">
        <v>0.3</v>
      </c>
      <c r="F17" s="68">
        <v>21.3</v>
      </c>
      <c r="G17" s="68">
        <v>90</v>
      </c>
      <c r="H17" s="69">
        <v>80</v>
      </c>
      <c r="I17" s="58"/>
      <c r="J17" s="320">
        <v>227</v>
      </c>
      <c r="K17" s="68">
        <v>0.77</v>
      </c>
      <c r="L17" s="68">
        <v>0.33</v>
      </c>
      <c r="M17" s="68">
        <v>27.13</v>
      </c>
      <c r="N17" s="68">
        <v>113.8</v>
      </c>
      <c r="O17" s="69">
        <v>88</v>
      </c>
      <c r="P17" s="70"/>
      <c r="Q17" s="66" t="s">
        <v>267</v>
      </c>
    </row>
    <row r="18" spans="1:29" ht="15" customHeight="1" thickBot="1" x14ac:dyDescent="0.3">
      <c r="A18" s="703"/>
      <c r="B18" s="85" t="s">
        <v>52</v>
      </c>
      <c r="C18" s="332">
        <v>40</v>
      </c>
      <c r="D18" s="79">
        <v>2.64</v>
      </c>
      <c r="E18" s="79">
        <v>0.45</v>
      </c>
      <c r="F18" s="79">
        <v>16.399999999999999</v>
      </c>
      <c r="G18" s="79">
        <v>80</v>
      </c>
      <c r="H18" s="80">
        <v>0</v>
      </c>
      <c r="I18" s="162"/>
      <c r="J18" s="332">
        <v>40</v>
      </c>
      <c r="K18" s="79">
        <v>2.64</v>
      </c>
      <c r="L18" s="79">
        <v>0.45</v>
      </c>
      <c r="M18" s="79">
        <v>16.399999999999999</v>
      </c>
      <c r="N18" s="79">
        <v>80</v>
      </c>
      <c r="O18" s="80">
        <v>0</v>
      </c>
      <c r="P18" s="81"/>
      <c r="Q18" s="124" t="s">
        <v>12</v>
      </c>
    </row>
    <row r="19" spans="1:29" s="13" customFormat="1" ht="26.25" customHeight="1" thickBot="1" x14ac:dyDescent="0.25">
      <c r="A19" s="704"/>
      <c r="B19" s="165" t="s">
        <v>312</v>
      </c>
      <c r="C19" s="47">
        <f t="shared" ref="C19:H19" si="4">SUM(C13:C18)</f>
        <v>593</v>
      </c>
      <c r="D19" s="48">
        <f t="shared" si="4"/>
        <v>14.129999999999999</v>
      </c>
      <c r="E19" s="48">
        <f t="shared" si="4"/>
        <v>15.93</v>
      </c>
      <c r="F19" s="48">
        <f t="shared" si="4"/>
        <v>70.31</v>
      </c>
      <c r="G19" s="48">
        <f t="shared" si="4"/>
        <v>477.41999999999996</v>
      </c>
      <c r="H19" s="54">
        <f t="shared" si="4"/>
        <v>87.58</v>
      </c>
      <c r="I19" s="154">
        <f>SUM(G19/G32*100)</f>
        <v>34.432472196979532</v>
      </c>
      <c r="J19" s="49">
        <f t="shared" ref="J19:O19" si="5">SUM(J13:J18)</f>
        <v>717</v>
      </c>
      <c r="K19" s="48">
        <f t="shared" si="5"/>
        <v>18.09</v>
      </c>
      <c r="L19" s="48">
        <f t="shared" si="5"/>
        <v>20.38</v>
      </c>
      <c r="M19" s="48">
        <f t="shared" si="5"/>
        <v>86.289999999999992</v>
      </c>
      <c r="N19" s="48">
        <f t="shared" si="5"/>
        <v>599.74</v>
      </c>
      <c r="O19" s="54">
        <f t="shared" si="5"/>
        <v>96.89</v>
      </c>
      <c r="P19" s="154">
        <f>SUM(N19/N32*100)</f>
        <v>33.596809160219813</v>
      </c>
      <c r="Q19" s="217"/>
    </row>
    <row r="20" spans="1:29" s="13" customFormat="1" ht="15" customHeight="1" thickBot="1" x14ac:dyDescent="0.25">
      <c r="A20" s="711" t="s">
        <v>317</v>
      </c>
      <c r="B20" s="166" t="s">
        <v>71</v>
      </c>
      <c r="C20" s="677">
        <v>200</v>
      </c>
      <c r="D20" s="125">
        <v>7.0000000000000007E-2</v>
      </c>
      <c r="E20" s="125">
        <v>0.02</v>
      </c>
      <c r="F20" s="125">
        <v>11.1</v>
      </c>
      <c r="G20" s="125">
        <v>44.44</v>
      </c>
      <c r="H20" s="163">
        <v>0.03</v>
      </c>
      <c r="I20" s="164"/>
      <c r="J20" s="679"/>
      <c r="K20" s="125"/>
      <c r="L20" s="125"/>
      <c r="M20" s="125"/>
      <c r="N20" s="125"/>
      <c r="O20" s="163"/>
      <c r="P20" s="62"/>
      <c r="Q20" s="214" t="s">
        <v>109</v>
      </c>
    </row>
    <row r="21" spans="1:29" s="13" customFormat="1" ht="15" customHeight="1" thickTop="1" thickBot="1" x14ac:dyDescent="0.25">
      <c r="A21" s="712"/>
      <c r="B21" s="676" t="s">
        <v>143</v>
      </c>
      <c r="C21" s="678"/>
      <c r="D21" s="674"/>
      <c r="E21" s="672"/>
      <c r="F21" s="672"/>
      <c r="G21" s="672"/>
      <c r="H21" s="671"/>
      <c r="I21" s="673"/>
      <c r="J21" s="680">
        <v>250</v>
      </c>
      <c r="K21" s="674">
        <v>2</v>
      </c>
      <c r="L21" s="672">
        <v>1.6</v>
      </c>
      <c r="M21" s="672">
        <v>14.37</v>
      </c>
      <c r="N21" s="672">
        <v>80</v>
      </c>
      <c r="O21" s="671">
        <v>0.37</v>
      </c>
      <c r="P21" s="376"/>
      <c r="Q21" s="214" t="s">
        <v>146</v>
      </c>
    </row>
    <row r="22" spans="1:29" ht="15" customHeight="1" thickTop="1" thickBot="1" x14ac:dyDescent="0.3">
      <c r="A22" s="712"/>
      <c r="B22" s="167" t="s">
        <v>112</v>
      </c>
      <c r="C22" s="333">
        <v>45</v>
      </c>
      <c r="D22" s="71">
        <v>3.16</v>
      </c>
      <c r="E22" s="641">
        <v>7.99</v>
      </c>
      <c r="F22" s="71">
        <v>20.87</v>
      </c>
      <c r="G22" s="71">
        <v>156.71</v>
      </c>
      <c r="H22" s="72">
        <v>0</v>
      </c>
      <c r="I22" s="152"/>
      <c r="J22" s="333">
        <v>60</v>
      </c>
      <c r="K22" s="71">
        <v>4.2</v>
      </c>
      <c r="L22" s="71">
        <v>6.7</v>
      </c>
      <c r="M22" s="71">
        <v>27.8</v>
      </c>
      <c r="N22" s="71">
        <v>189</v>
      </c>
      <c r="O22" s="72">
        <v>0</v>
      </c>
      <c r="P22" s="73"/>
      <c r="Q22" s="259" t="s">
        <v>113</v>
      </c>
    </row>
    <row r="23" spans="1:29" s="13" customFormat="1" ht="26.25" customHeight="1" thickBot="1" x14ac:dyDescent="0.25">
      <c r="A23" s="713"/>
      <c r="B23" s="165" t="s">
        <v>313</v>
      </c>
      <c r="C23" s="49">
        <f t="shared" ref="C23:H23" si="6">SUM(C20:C22)</f>
        <v>245</v>
      </c>
      <c r="D23" s="48">
        <f t="shared" si="6"/>
        <v>3.23</v>
      </c>
      <c r="E23" s="48">
        <f t="shared" si="6"/>
        <v>8.01</v>
      </c>
      <c r="F23" s="48">
        <f t="shared" si="6"/>
        <v>31.97</v>
      </c>
      <c r="G23" s="48">
        <f t="shared" si="6"/>
        <v>201.15</v>
      </c>
      <c r="H23" s="54">
        <f t="shared" si="6"/>
        <v>0.03</v>
      </c>
      <c r="I23" s="154">
        <f>SUM(G23/G32*100)</f>
        <v>14.507334804621577</v>
      </c>
      <c r="J23" s="49">
        <f t="shared" ref="J23:O23" si="7">SUM(J20:J22)</f>
        <v>310</v>
      </c>
      <c r="K23" s="48">
        <f t="shared" si="7"/>
        <v>6.2</v>
      </c>
      <c r="L23" s="48">
        <f t="shared" si="7"/>
        <v>8.3000000000000007</v>
      </c>
      <c r="M23" s="48">
        <f t="shared" si="7"/>
        <v>42.17</v>
      </c>
      <c r="N23" s="48">
        <f t="shared" si="7"/>
        <v>269</v>
      </c>
      <c r="O23" s="54">
        <f t="shared" si="7"/>
        <v>0.37</v>
      </c>
      <c r="P23" s="154">
        <f>SUM(N23/N32*100)</f>
        <v>15.069099383231285</v>
      </c>
      <c r="Q23" s="217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15" customHeight="1" x14ac:dyDescent="0.25">
      <c r="A24" s="705" t="s">
        <v>318</v>
      </c>
      <c r="B24" s="84" t="s">
        <v>26</v>
      </c>
      <c r="C24" s="321">
        <v>40</v>
      </c>
      <c r="D24" s="43">
        <v>0.3</v>
      </c>
      <c r="E24" s="43">
        <v>2.44</v>
      </c>
      <c r="F24" s="43">
        <v>0.95</v>
      </c>
      <c r="G24" s="43">
        <v>26.92</v>
      </c>
      <c r="H24" s="52">
        <v>3.8</v>
      </c>
      <c r="I24" s="160"/>
      <c r="J24" s="360">
        <v>60</v>
      </c>
      <c r="K24" s="43">
        <v>0.45</v>
      </c>
      <c r="L24" s="43">
        <v>3.66</v>
      </c>
      <c r="M24" s="43">
        <v>1.43</v>
      </c>
      <c r="N24" s="43">
        <v>33.64</v>
      </c>
      <c r="O24" s="52">
        <v>5.69</v>
      </c>
      <c r="P24" s="61"/>
      <c r="Q24" s="95">
        <v>13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2.75" customHeight="1" x14ac:dyDescent="0.25">
      <c r="A25" s="703"/>
      <c r="B25" s="84" t="s">
        <v>307</v>
      </c>
      <c r="C25" s="321">
        <v>2</v>
      </c>
      <c r="D25" s="43">
        <v>0</v>
      </c>
      <c r="E25" s="43">
        <v>2</v>
      </c>
      <c r="F25" s="43">
        <v>0</v>
      </c>
      <c r="G25" s="43">
        <v>17.68</v>
      </c>
      <c r="H25" s="52">
        <v>0</v>
      </c>
      <c r="I25" s="160"/>
      <c r="J25" s="360">
        <v>1</v>
      </c>
      <c r="K25" s="43">
        <v>0</v>
      </c>
      <c r="L25" s="43">
        <v>1</v>
      </c>
      <c r="M25" s="43">
        <v>0</v>
      </c>
      <c r="N25" s="43">
        <v>8.84</v>
      </c>
      <c r="O25" s="52">
        <v>0</v>
      </c>
      <c r="P25" s="61"/>
      <c r="Q25" s="9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2.75" customHeight="1" x14ac:dyDescent="0.25">
      <c r="A26" s="703"/>
      <c r="B26" s="274" t="s">
        <v>151</v>
      </c>
      <c r="C26" s="317">
        <v>55</v>
      </c>
      <c r="D26" s="68">
        <v>6.05</v>
      </c>
      <c r="E26" s="68">
        <v>1.1000000000000001</v>
      </c>
      <c r="F26" s="68">
        <v>3.3</v>
      </c>
      <c r="G26" s="68">
        <v>47.3</v>
      </c>
      <c r="H26" s="69">
        <v>0.6</v>
      </c>
      <c r="I26" s="58"/>
      <c r="J26" s="317">
        <v>70</v>
      </c>
      <c r="K26" s="68">
        <v>7.7</v>
      </c>
      <c r="L26" s="68">
        <v>1.4</v>
      </c>
      <c r="M26" s="68">
        <v>4.2</v>
      </c>
      <c r="N26" s="68">
        <v>60.2</v>
      </c>
      <c r="O26" s="69">
        <v>0.77</v>
      </c>
      <c r="P26" s="61"/>
      <c r="Q26" s="119" t="s">
        <v>149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3.5" customHeight="1" x14ac:dyDescent="0.25">
      <c r="A27" s="703"/>
      <c r="B27" s="84" t="s">
        <v>24</v>
      </c>
      <c r="C27" s="322">
        <v>110</v>
      </c>
      <c r="D27" s="43">
        <v>2.2400000000000002</v>
      </c>
      <c r="E27" s="43">
        <v>3.52</v>
      </c>
      <c r="F27" s="43">
        <v>14.98</v>
      </c>
      <c r="G27" s="43">
        <v>100.65</v>
      </c>
      <c r="H27" s="52">
        <v>13.32</v>
      </c>
      <c r="I27" s="58"/>
      <c r="J27" s="322">
        <v>150</v>
      </c>
      <c r="K27" s="43">
        <v>3.06</v>
      </c>
      <c r="L27" s="43">
        <v>4.8</v>
      </c>
      <c r="M27" s="43">
        <v>20.440000000000001</v>
      </c>
      <c r="N27" s="43">
        <v>137.25</v>
      </c>
      <c r="O27" s="52">
        <v>18.16</v>
      </c>
      <c r="P27" s="61"/>
      <c r="Q27" s="218">
        <v>339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2" customHeight="1" x14ac:dyDescent="0.25">
      <c r="A28" s="703"/>
      <c r="B28" s="86" t="s">
        <v>67</v>
      </c>
      <c r="C28" s="317">
        <v>171</v>
      </c>
      <c r="D28" s="68">
        <v>0</v>
      </c>
      <c r="E28" s="68">
        <v>0</v>
      </c>
      <c r="F28" s="68">
        <v>18.97</v>
      </c>
      <c r="G28" s="68">
        <v>85.99</v>
      </c>
      <c r="H28" s="69">
        <v>12.55</v>
      </c>
      <c r="I28" s="58"/>
      <c r="J28" s="317">
        <v>230</v>
      </c>
      <c r="K28" s="68">
        <v>0</v>
      </c>
      <c r="L28" s="68">
        <v>0</v>
      </c>
      <c r="M28" s="68">
        <v>26.22</v>
      </c>
      <c r="N28" s="68">
        <v>115</v>
      </c>
      <c r="O28" s="69">
        <v>17.010000000000002</v>
      </c>
      <c r="P28" s="70"/>
      <c r="Q28" s="119" t="s">
        <v>12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3.5" customHeight="1" x14ac:dyDescent="0.25">
      <c r="A29" s="703"/>
      <c r="B29" s="86" t="s">
        <v>29</v>
      </c>
      <c r="C29" s="317">
        <v>15</v>
      </c>
      <c r="D29" s="68">
        <v>1.1399999999999999</v>
      </c>
      <c r="E29" s="68">
        <v>0.12</v>
      </c>
      <c r="F29" s="68">
        <v>7.38</v>
      </c>
      <c r="G29" s="68">
        <v>35.25</v>
      </c>
      <c r="H29" s="69">
        <v>0</v>
      </c>
      <c r="I29" s="58"/>
      <c r="J29" s="361">
        <v>15</v>
      </c>
      <c r="K29" s="68">
        <v>1.1399999999999999</v>
      </c>
      <c r="L29" s="68">
        <v>0.12</v>
      </c>
      <c r="M29" s="68">
        <v>7.38</v>
      </c>
      <c r="N29" s="68">
        <v>35.25</v>
      </c>
      <c r="O29" s="69">
        <v>0</v>
      </c>
      <c r="P29" s="70"/>
      <c r="Q29" s="119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3.5" customHeight="1" thickBot="1" x14ac:dyDescent="0.3">
      <c r="A30" s="703"/>
      <c r="B30" s="86" t="s">
        <v>142</v>
      </c>
      <c r="C30" s="317">
        <v>7</v>
      </c>
      <c r="D30" s="68">
        <v>0.03</v>
      </c>
      <c r="E30" s="68">
        <v>5.78</v>
      </c>
      <c r="F30" s="68">
        <v>0.06</v>
      </c>
      <c r="G30" s="68">
        <v>52.36</v>
      </c>
      <c r="H30" s="69">
        <v>0</v>
      </c>
      <c r="I30" s="58"/>
      <c r="J30" s="317">
        <v>11</v>
      </c>
      <c r="K30" s="68">
        <v>0.06</v>
      </c>
      <c r="L30" s="68">
        <v>9.1</v>
      </c>
      <c r="M30" s="68">
        <v>0.09</v>
      </c>
      <c r="N30" s="68">
        <v>82.3</v>
      </c>
      <c r="O30" s="69">
        <v>0</v>
      </c>
      <c r="P30" s="70"/>
      <c r="Q30" s="119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6.25" customHeight="1" thickBot="1" x14ac:dyDescent="0.25">
      <c r="A31" s="704"/>
      <c r="B31" s="165" t="s">
        <v>311</v>
      </c>
      <c r="C31" s="49">
        <f t="shared" ref="C31:H31" si="8">SUM(C24:C30)</f>
        <v>400</v>
      </c>
      <c r="D31" s="48">
        <f t="shared" si="8"/>
        <v>9.76</v>
      </c>
      <c r="E31" s="48">
        <f t="shared" si="8"/>
        <v>14.959999999999997</v>
      </c>
      <c r="F31" s="48">
        <f t="shared" si="8"/>
        <v>45.640000000000008</v>
      </c>
      <c r="G31" s="48">
        <f t="shared" si="8"/>
        <v>366.15000000000003</v>
      </c>
      <c r="H31" s="54">
        <f t="shared" si="8"/>
        <v>30.27</v>
      </c>
      <c r="I31" s="566">
        <f>SUM(G31/G32*100)</f>
        <v>26.40746029685404</v>
      </c>
      <c r="J31" s="49">
        <f t="shared" ref="J31:O31" si="9">SUM(J24:J30)</f>
        <v>537</v>
      </c>
      <c r="K31" s="48">
        <f t="shared" si="9"/>
        <v>12.410000000000002</v>
      </c>
      <c r="L31" s="48">
        <f t="shared" si="9"/>
        <v>20.079999999999998</v>
      </c>
      <c r="M31" s="48">
        <f t="shared" si="9"/>
        <v>59.760000000000005</v>
      </c>
      <c r="N31" s="48">
        <f t="shared" si="9"/>
        <v>472.48</v>
      </c>
      <c r="O31" s="54">
        <f t="shared" si="9"/>
        <v>41.63</v>
      </c>
      <c r="P31" s="566">
        <f>SUM(N31/N32*100)</f>
        <v>26.467836715944674</v>
      </c>
      <c r="Q31" s="217"/>
    </row>
    <row r="32" spans="1:29" ht="15" customHeight="1" thickBot="1" x14ac:dyDescent="0.3">
      <c r="A32" s="706" t="s">
        <v>122</v>
      </c>
      <c r="B32" s="707"/>
      <c r="C32" s="177">
        <f t="shared" ref="C32:H32" si="10">C10+C12+C19+C23+C31</f>
        <v>1728</v>
      </c>
      <c r="D32" s="178">
        <f t="shared" si="10"/>
        <v>36.43</v>
      </c>
      <c r="E32" s="179">
        <f t="shared" si="10"/>
        <v>49.269999999999996</v>
      </c>
      <c r="F32" s="180">
        <f t="shared" si="10"/>
        <v>200.93000000000004</v>
      </c>
      <c r="G32" s="181">
        <f t="shared" si="10"/>
        <v>1386.54</v>
      </c>
      <c r="H32" s="182">
        <f t="shared" si="10"/>
        <v>129.24</v>
      </c>
      <c r="I32" s="183"/>
      <c r="J32" s="184">
        <f t="shared" ref="J32:O32" si="11">J10+J12+J19+J23+J31</f>
        <v>2127</v>
      </c>
      <c r="K32" s="178">
        <f t="shared" si="11"/>
        <v>48.910000000000004</v>
      </c>
      <c r="L32" s="179">
        <f t="shared" si="11"/>
        <v>62.870000000000005</v>
      </c>
      <c r="M32" s="180">
        <f t="shared" si="11"/>
        <v>255.45</v>
      </c>
      <c r="N32" s="181">
        <f t="shared" si="11"/>
        <v>1785.1100000000001</v>
      </c>
      <c r="O32" s="182">
        <f t="shared" si="11"/>
        <v>150.55000000000001</v>
      </c>
      <c r="P32" s="185"/>
      <c r="Q32" s="215"/>
    </row>
    <row r="33" spans="1:30" s="465" customFormat="1" ht="7.5" customHeight="1" x14ac:dyDescent="0.25">
      <c r="A33" s="460"/>
      <c r="B33" s="460"/>
      <c r="C33" s="461"/>
      <c r="D33" s="461"/>
      <c r="E33" s="461"/>
      <c r="F33" s="461"/>
      <c r="G33" s="461"/>
      <c r="H33" s="462"/>
      <c r="I33" s="463"/>
      <c r="J33" s="461"/>
      <c r="K33" s="461"/>
      <c r="L33" s="461"/>
      <c r="M33" s="461"/>
      <c r="N33" s="461"/>
      <c r="O33" s="462"/>
      <c r="P33" s="462"/>
      <c r="Q33" s="464"/>
    </row>
    <row r="34" spans="1:30" customFormat="1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30" ht="13.5" customHeight="1" x14ac:dyDescent="0.25">
      <c r="A35" s="9"/>
      <c r="B35" s="36"/>
      <c r="C35" s="4"/>
      <c r="D35" s="19"/>
      <c r="E35" s="19"/>
      <c r="F35" s="19"/>
      <c r="G35" s="19"/>
      <c r="H35" s="19"/>
      <c r="I35" s="19"/>
      <c r="J35" s="9"/>
      <c r="K35" s="9"/>
    </row>
    <row r="36" spans="1:30" ht="13.5" customHeight="1" x14ac:dyDescent="0.25">
      <c r="A36" s="9"/>
      <c r="B36" s="36"/>
      <c r="C36" s="4"/>
      <c r="D36" s="19"/>
      <c r="E36" s="19"/>
      <c r="F36" s="19"/>
      <c r="G36" s="19"/>
      <c r="H36" s="19"/>
      <c r="I36" s="19"/>
      <c r="J36" s="9"/>
      <c r="K36" s="9"/>
      <c r="O36" s="15"/>
      <c r="P36" s="15"/>
      <c r="Q36" s="15"/>
    </row>
    <row r="37" spans="1:30" ht="13.5" customHeight="1" x14ac:dyDescent="0.25">
      <c r="A37" s="9"/>
      <c r="B37" s="36"/>
      <c r="C37" s="4"/>
      <c r="D37" s="18"/>
      <c r="E37" s="18"/>
      <c r="F37" s="18"/>
      <c r="G37" s="18"/>
      <c r="H37" s="18"/>
      <c r="I37" s="18"/>
      <c r="J37" s="9"/>
      <c r="K37" s="15"/>
      <c r="L37" s="15"/>
      <c r="M37" s="15"/>
      <c r="N37" s="15"/>
      <c r="R37" s="15"/>
      <c r="S37" s="15"/>
      <c r="T37" s="15"/>
      <c r="U37" s="15"/>
      <c r="V37" s="15"/>
      <c r="W37" s="9"/>
      <c r="X37" s="9"/>
      <c r="Y37" s="9"/>
      <c r="Z37" s="9"/>
      <c r="AA37" s="9"/>
      <c r="AB37" s="9"/>
      <c r="AC37" s="9"/>
      <c r="AD37" s="9"/>
    </row>
    <row r="38" spans="1:30" ht="13.5" customHeight="1" x14ac:dyDescent="0.25">
      <c r="A38" s="9"/>
      <c r="B38" s="36"/>
      <c r="C38" s="21"/>
      <c r="D38" s="9"/>
      <c r="E38" s="9"/>
      <c r="F38" s="9"/>
      <c r="G38" s="9"/>
      <c r="H38" s="9"/>
      <c r="I38" s="9"/>
      <c r="J38" s="9"/>
      <c r="K38" s="9"/>
    </row>
    <row r="39" spans="1:30" ht="6" customHeight="1" x14ac:dyDescent="0.25">
      <c r="A39" s="9"/>
      <c r="B39" s="36"/>
      <c r="C39" s="9"/>
      <c r="D39" s="4"/>
      <c r="E39" s="4"/>
      <c r="F39" s="9"/>
      <c r="G39" s="9"/>
      <c r="H39" s="9"/>
      <c r="I39" s="9"/>
      <c r="J39" s="9"/>
      <c r="K39" s="9"/>
    </row>
    <row r="40" spans="1:30" ht="19.5" customHeight="1" x14ac:dyDescent="0.25">
      <c r="A40" s="702"/>
      <c r="B40" s="701"/>
      <c r="C40" s="702"/>
      <c r="D40" s="702"/>
      <c r="E40" s="702"/>
      <c r="F40" s="702"/>
      <c r="G40" s="702"/>
      <c r="H40" s="37"/>
      <c r="I40" s="50"/>
      <c r="J40" s="9"/>
      <c r="K40" s="9"/>
    </row>
    <row r="41" spans="1:30" x14ac:dyDescent="0.25">
      <c r="A41" s="702"/>
      <c r="B41" s="701"/>
      <c r="C41" s="702"/>
      <c r="D41" s="37"/>
      <c r="E41" s="37"/>
      <c r="F41" s="37"/>
      <c r="G41" s="702"/>
      <c r="H41" s="37"/>
      <c r="I41" s="50"/>
      <c r="J41" s="9"/>
      <c r="K41" s="9"/>
    </row>
    <row r="42" spans="1:30" ht="17.25" customHeight="1" x14ac:dyDescent="0.25">
      <c r="A42" s="15"/>
      <c r="B42" s="36"/>
      <c r="C42" s="22"/>
      <c r="D42" s="37"/>
      <c r="E42" s="37"/>
      <c r="F42" s="37"/>
      <c r="G42" s="37"/>
      <c r="H42" s="37"/>
      <c r="I42" s="50"/>
      <c r="J42" s="9"/>
      <c r="K42" s="9"/>
    </row>
    <row r="43" spans="1:30" ht="17.25" customHeight="1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30" ht="17.25" customHeight="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30" ht="17.25" customHeight="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30" ht="17.25" customHeight="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30" ht="17.25" customHeight="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30" ht="17.25" customHeight="1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ht="17.25" customHeight="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ht="17.25" customHeight="1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ht="17.25" customHeight="1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ht="17.25" customHeight="1" x14ac:dyDescent="0.25">
      <c r="A52" s="15"/>
      <c r="B52" s="23"/>
      <c r="C52" s="22"/>
      <c r="D52" s="22"/>
      <c r="E52" s="22"/>
      <c r="F52" s="22"/>
      <c r="G52" s="22"/>
      <c r="H52" s="22"/>
      <c r="I52" s="22"/>
      <c r="J52" s="9"/>
      <c r="K52" s="9"/>
    </row>
    <row r="53" spans="1:17" ht="17.25" customHeight="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ht="17.25" customHeight="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ht="17.25" customHeight="1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ht="17.25" customHeight="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ht="17.25" customHeight="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7" ht="17.25" customHeight="1" x14ac:dyDescent="0.25">
      <c r="A58" s="15"/>
      <c r="B58" s="23"/>
      <c r="C58" s="37"/>
      <c r="D58" s="22"/>
      <c r="E58" s="22"/>
      <c r="F58" s="22"/>
      <c r="G58" s="22"/>
      <c r="H58" s="22"/>
      <c r="I58" s="22"/>
      <c r="J58" s="9"/>
      <c r="K58" s="9"/>
    </row>
    <row r="59" spans="1:17" ht="17.25" customHeight="1" x14ac:dyDescent="0.25">
      <c r="A59" s="15"/>
      <c r="B59" s="23"/>
      <c r="C59" s="37"/>
      <c r="D59" s="22"/>
      <c r="E59" s="22"/>
      <c r="F59" s="22"/>
      <c r="G59" s="22"/>
      <c r="H59" s="22"/>
      <c r="I59" s="22"/>
      <c r="J59" s="9"/>
      <c r="K59" s="9"/>
    </row>
    <row r="60" spans="1:17" ht="17.25" customHeight="1" x14ac:dyDescent="0.25">
      <c r="A60" s="15"/>
      <c r="B60" s="23"/>
      <c r="C60" s="37"/>
      <c r="D60" s="22"/>
      <c r="E60" s="22"/>
      <c r="F60" s="22"/>
      <c r="G60" s="22"/>
      <c r="H60" s="22"/>
      <c r="I60" s="22"/>
      <c r="J60" s="24"/>
      <c r="K60" s="9"/>
    </row>
    <row r="61" spans="1:17" ht="17.25" customHeight="1" x14ac:dyDescent="0.25">
      <c r="A61" s="15"/>
      <c r="B61" s="23"/>
      <c r="C61" s="37"/>
      <c r="D61" s="22"/>
      <c r="E61" s="22"/>
      <c r="F61" s="22"/>
      <c r="G61" s="22"/>
      <c r="H61" s="22"/>
      <c r="I61" s="22"/>
      <c r="J61" s="9"/>
      <c r="K61" s="9"/>
    </row>
    <row r="62" spans="1:17" ht="17.25" customHeight="1" x14ac:dyDescent="0.25">
      <c r="A62" s="15"/>
      <c r="B62" s="23"/>
      <c r="C62" s="37"/>
      <c r="D62" s="22"/>
      <c r="E62" s="22"/>
      <c r="F62" s="22"/>
      <c r="G62" s="22"/>
      <c r="H62" s="22"/>
      <c r="I62" s="22"/>
      <c r="J62" s="9"/>
      <c r="K62" s="9"/>
    </row>
    <row r="63" spans="1:17" ht="17.25" customHeight="1" x14ac:dyDescent="0.25">
      <c r="A63" s="15"/>
      <c r="B63" s="36"/>
      <c r="C63" s="37"/>
      <c r="D63" s="9"/>
      <c r="E63" s="9"/>
      <c r="F63" s="9"/>
      <c r="G63" s="9"/>
      <c r="H63" s="9"/>
      <c r="I63" s="9"/>
      <c r="J63" s="9"/>
      <c r="K63" s="9"/>
      <c r="O63" s="25"/>
      <c r="P63" s="25"/>
      <c r="Q63" s="1"/>
    </row>
    <row r="64" spans="1:17" s="25" customFormat="1" ht="17.25" customHeight="1" x14ac:dyDescent="0.25">
      <c r="A64" s="35"/>
      <c r="B64" s="26"/>
      <c r="C64" s="27"/>
      <c r="D64" s="24"/>
      <c r="E64" s="24"/>
      <c r="F64" s="24"/>
      <c r="G64" s="24"/>
      <c r="H64" s="24"/>
      <c r="I64" s="24"/>
      <c r="J64" s="9"/>
      <c r="K64" s="24"/>
      <c r="O64" s="2"/>
      <c r="P64" s="2"/>
      <c r="Q64" s="17"/>
    </row>
    <row r="65" spans="1:12" x14ac:dyDescent="0.25">
      <c r="A65" s="9"/>
      <c r="B65" s="36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36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36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36"/>
      <c r="C68" s="9"/>
      <c r="D68" s="28"/>
      <c r="E68" s="28"/>
      <c r="F68" s="9"/>
      <c r="G68" s="9"/>
      <c r="H68" s="28"/>
      <c r="I68" s="28"/>
      <c r="J68" s="9"/>
      <c r="K68" s="9"/>
      <c r="L68" s="9"/>
    </row>
    <row r="69" spans="1:12" x14ac:dyDescent="0.25">
      <c r="A69" s="9"/>
      <c r="B69" s="36"/>
      <c r="C69" s="9"/>
      <c r="D69" s="29"/>
      <c r="E69" s="29"/>
      <c r="F69" s="29"/>
      <c r="G69" s="29"/>
      <c r="H69" s="29"/>
      <c r="I69" s="29"/>
      <c r="J69" s="9"/>
      <c r="K69" s="9"/>
      <c r="L69" s="9"/>
    </row>
    <row r="70" spans="1:12" x14ac:dyDescent="0.25">
      <c r="A70" s="9"/>
      <c r="B70" s="36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36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36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36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2" x14ac:dyDescent="0.25">
      <c r="A74" s="9"/>
      <c r="B74" s="36"/>
      <c r="C74" s="9"/>
      <c r="D74" s="20"/>
      <c r="E74" s="20"/>
      <c r="F74" s="20"/>
      <c r="G74" s="20"/>
      <c r="H74" s="20"/>
      <c r="I74" s="20"/>
      <c r="J74" s="9"/>
      <c r="K74" s="9"/>
    </row>
    <row r="75" spans="1:12" x14ac:dyDescent="0.25">
      <c r="A75" s="9"/>
      <c r="B75" s="36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36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36"/>
      <c r="C77" s="9"/>
      <c r="D77" s="19"/>
      <c r="E77" s="19"/>
      <c r="F77" s="19"/>
      <c r="G77" s="19"/>
      <c r="H77" s="19"/>
      <c r="I77" s="19"/>
      <c r="J77" s="9"/>
      <c r="K77" s="9"/>
    </row>
    <row r="78" spans="1:12" x14ac:dyDescent="0.25">
      <c r="A78" s="9"/>
      <c r="B78" s="36"/>
      <c r="C78" s="9"/>
      <c r="D78" s="30"/>
      <c r="E78" s="30"/>
      <c r="F78" s="30"/>
      <c r="G78" s="20"/>
      <c r="H78" s="20"/>
      <c r="I78" s="20"/>
      <c r="J78" s="9"/>
      <c r="K78" s="9"/>
    </row>
    <row r="79" spans="1:12" x14ac:dyDescent="0.25">
      <c r="A79" s="9"/>
      <c r="B79" s="36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36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36"/>
      <c r="C81" s="9"/>
      <c r="D81" s="9"/>
      <c r="E81" s="9"/>
      <c r="F81" s="9"/>
      <c r="G81" s="19"/>
      <c r="H81" s="19"/>
      <c r="I81" s="19"/>
      <c r="J81" s="9"/>
      <c r="K81" s="9"/>
    </row>
    <row r="82" spans="1:11" x14ac:dyDescent="0.25">
      <c r="A82" s="9"/>
      <c r="B82" s="36"/>
      <c r="C82" s="9"/>
      <c r="D82" s="9"/>
      <c r="E82" s="9"/>
      <c r="F82" s="9"/>
      <c r="G82" s="30"/>
      <c r="H82" s="30"/>
      <c r="I82" s="30"/>
      <c r="J82" s="9"/>
      <c r="K82" s="9"/>
    </row>
    <row r="83" spans="1:11" x14ac:dyDescent="0.25">
      <c r="A83" s="9"/>
      <c r="B83" s="36"/>
      <c r="C83" s="9"/>
      <c r="D83" s="9"/>
      <c r="E83" s="9"/>
      <c r="F83" s="9"/>
      <c r="G83" s="9"/>
      <c r="H83" s="9"/>
      <c r="I83" s="9"/>
      <c r="J83" s="9"/>
      <c r="K83" s="9"/>
    </row>
    <row r="87" spans="1:11" x14ac:dyDescent="0.25">
      <c r="G87" s="25"/>
    </row>
  </sheetData>
  <mergeCells count="19">
    <mergeCell ref="B1:O1"/>
    <mergeCell ref="A11:A12"/>
    <mergeCell ref="A20:A23"/>
    <mergeCell ref="A6:A10"/>
    <mergeCell ref="A2:A3"/>
    <mergeCell ref="J2:Q3"/>
    <mergeCell ref="A4:A5"/>
    <mergeCell ref="B4:B5"/>
    <mergeCell ref="D4:F4"/>
    <mergeCell ref="K4:M4"/>
    <mergeCell ref="B2:I3"/>
    <mergeCell ref="B40:B41"/>
    <mergeCell ref="C40:C41"/>
    <mergeCell ref="D40:F40"/>
    <mergeCell ref="G40:G41"/>
    <mergeCell ref="A13:A19"/>
    <mergeCell ref="A24:A31"/>
    <mergeCell ref="A40:A41"/>
    <mergeCell ref="A32:B32"/>
  </mergeCells>
  <pageMargins left="0.39370078740157483" right="0.39370078740157483" top="0.19685039370078741" bottom="0.19685039370078741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abSelected="1" view="pageBreakPreview" topLeftCell="A15" zoomScale="110" zoomScaleSheetLayoutView="110" workbookViewId="0">
      <selection activeCell="V34" sqref="V34"/>
    </sheetView>
  </sheetViews>
  <sheetFormatPr defaultRowHeight="15" x14ac:dyDescent="0.25"/>
  <cols>
    <col min="1" max="1" width="7.570312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2851562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" style="2" customWidth="1"/>
    <col min="16" max="16" width="6.42578125" style="2" customWidth="1"/>
    <col min="17" max="17" width="8" style="17" hidden="1" customWidth="1"/>
  </cols>
  <sheetData>
    <row r="1" spans="1:20" s="2" customFormat="1" ht="15" customHeight="1" thickBot="1" x14ac:dyDescent="0.3">
      <c r="B1" s="735" t="s">
        <v>360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267"/>
      <c r="Q1" s="89"/>
    </row>
    <row r="2" spans="1:20" s="2" customFormat="1" ht="7.5" customHeight="1" x14ac:dyDescent="0.25">
      <c r="A2" s="717" t="s">
        <v>117</v>
      </c>
      <c r="B2" s="798" t="s">
        <v>65</v>
      </c>
      <c r="C2" s="794"/>
      <c r="D2" s="794"/>
      <c r="E2" s="794"/>
      <c r="F2" s="794"/>
      <c r="G2" s="794"/>
      <c r="H2" s="794"/>
      <c r="I2" s="795"/>
      <c r="J2" s="794" t="s">
        <v>32</v>
      </c>
      <c r="K2" s="794"/>
      <c r="L2" s="794"/>
      <c r="M2" s="794"/>
      <c r="N2" s="794"/>
      <c r="O2" s="794"/>
      <c r="P2" s="794"/>
      <c r="Q2" s="795"/>
    </row>
    <row r="3" spans="1:20" s="2" customFormat="1" ht="9.75" customHeight="1" thickBot="1" x14ac:dyDescent="0.3">
      <c r="A3" s="718"/>
      <c r="B3" s="799"/>
      <c r="C3" s="796"/>
      <c r="D3" s="796"/>
      <c r="E3" s="796"/>
      <c r="F3" s="796"/>
      <c r="G3" s="796"/>
      <c r="H3" s="796"/>
      <c r="I3" s="797"/>
      <c r="J3" s="796"/>
      <c r="K3" s="796"/>
      <c r="L3" s="796"/>
      <c r="M3" s="796"/>
      <c r="N3" s="796"/>
      <c r="O3" s="796"/>
      <c r="P3" s="796"/>
      <c r="Q3" s="797"/>
    </row>
    <row r="4" spans="1:20" s="5" customFormat="1" ht="26.25" customHeight="1" thickBot="1" x14ac:dyDescent="0.25">
      <c r="A4" s="723" t="s">
        <v>0</v>
      </c>
      <c r="B4" s="740" t="s">
        <v>46</v>
      </c>
      <c r="C4" s="188" t="s">
        <v>1</v>
      </c>
      <c r="D4" s="726" t="s">
        <v>2</v>
      </c>
      <c r="E4" s="702"/>
      <c r="F4" s="727"/>
      <c r="G4" s="189" t="s">
        <v>18</v>
      </c>
      <c r="H4" s="336" t="s">
        <v>16</v>
      </c>
      <c r="I4" s="226" t="s">
        <v>13</v>
      </c>
      <c r="J4" s="41" t="s">
        <v>1</v>
      </c>
      <c r="K4" s="728" t="s">
        <v>2</v>
      </c>
      <c r="L4" s="728"/>
      <c r="M4" s="728"/>
      <c r="N4" s="63" t="s">
        <v>18</v>
      </c>
      <c r="O4" s="335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24"/>
      <c r="B5" s="741"/>
      <c r="C5" s="135" t="s">
        <v>4</v>
      </c>
      <c r="D5" s="136" t="s">
        <v>5</v>
      </c>
      <c r="E5" s="136" t="s">
        <v>6</v>
      </c>
      <c r="F5" s="136" t="s">
        <v>7</v>
      </c>
      <c r="G5" s="136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4.1" customHeight="1" x14ac:dyDescent="0.25">
      <c r="A6" s="714" t="s">
        <v>345</v>
      </c>
      <c r="B6" s="696" t="s">
        <v>182</v>
      </c>
      <c r="C6" s="137">
        <v>120</v>
      </c>
      <c r="D6" s="138">
        <v>8.1</v>
      </c>
      <c r="E6" s="138">
        <v>3.68</v>
      </c>
      <c r="F6" s="138">
        <v>31.52</v>
      </c>
      <c r="G6" s="138">
        <v>191.2</v>
      </c>
      <c r="H6" s="139">
        <v>0.08</v>
      </c>
      <c r="I6" s="58"/>
      <c r="J6" s="225">
        <v>160</v>
      </c>
      <c r="K6" s="43">
        <v>10.77</v>
      </c>
      <c r="L6" s="330">
        <v>4.91</v>
      </c>
      <c r="M6" s="43">
        <v>42</v>
      </c>
      <c r="N6" s="43">
        <v>254.93</v>
      </c>
      <c r="O6" s="52">
        <v>0.11</v>
      </c>
      <c r="P6" s="61"/>
      <c r="Q6" s="128" t="s">
        <v>183</v>
      </c>
      <c r="R6" s="9"/>
      <c r="S6" s="9"/>
      <c r="T6" s="9"/>
    </row>
    <row r="7" spans="1:20" s="2" customFormat="1" ht="14.1" customHeight="1" x14ac:dyDescent="0.25">
      <c r="A7" s="715"/>
      <c r="B7" s="83" t="s">
        <v>71</v>
      </c>
      <c r="C7" s="140">
        <v>200</v>
      </c>
      <c r="D7" s="97">
        <v>7.0000000000000007E-2</v>
      </c>
      <c r="E7" s="97">
        <v>0.02</v>
      </c>
      <c r="F7" s="97">
        <v>11.1</v>
      </c>
      <c r="G7" s="97">
        <v>44.4</v>
      </c>
      <c r="H7" s="141">
        <v>0.03</v>
      </c>
      <c r="I7" s="99"/>
      <c r="J7" s="111">
        <v>220</v>
      </c>
      <c r="K7" s="101">
        <v>0.08</v>
      </c>
      <c r="L7" s="101">
        <v>0.02</v>
      </c>
      <c r="M7" s="101">
        <v>12.32</v>
      </c>
      <c r="N7" s="101">
        <v>48.84</v>
      </c>
      <c r="O7" s="102">
        <v>0.03</v>
      </c>
      <c r="P7" s="103"/>
      <c r="Q7" s="334" t="s">
        <v>109</v>
      </c>
      <c r="R7" s="9"/>
      <c r="S7" s="9"/>
      <c r="T7" s="9"/>
    </row>
    <row r="8" spans="1:20" s="2" customFormat="1" ht="14.1" customHeight="1" x14ac:dyDescent="0.25">
      <c r="A8" s="715"/>
      <c r="B8" s="83" t="s">
        <v>66</v>
      </c>
      <c r="C8" s="140">
        <v>20</v>
      </c>
      <c r="D8" s="97">
        <v>1.49</v>
      </c>
      <c r="E8" s="97">
        <v>0.56999999999999995</v>
      </c>
      <c r="F8" s="97">
        <v>10.19</v>
      </c>
      <c r="G8" s="97">
        <v>52.4</v>
      </c>
      <c r="H8" s="141">
        <v>0</v>
      </c>
      <c r="I8" s="99"/>
      <c r="J8" s="106">
        <v>30</v>
      </c>
      <c r="K8" s="101">
        <v>2.2400000000000002</v>
      </c>
      <c r="L8" s="101">
        <v>0.88</v>
      </c>
      <c r="M8" s="101">
        <v>15.22</v>
      </c>
      <c r="N8" s="101">
        <v>79.2</v>
      </c>
      <c r="O8" s="102">
        <v>0</v>
      </c>
      <c r="P8" s="109"/>
      <c r="Q8" s="143" t="s">
        <v>12</v>
      </c>
      <c r="R8" s="9"/>
      <c r="S8" s="9"/>
      <c r="T8" s="9"/>
    </row>
    <row r="9" spans="1:20" s="2" customFormat="1" ht="14.1" customHeight="1" x14ac:dyDescent="0.25">
      <c r="A9" s="715"/>
      <c r="B9" s="155" t="s">
        <v>142</v>
      </c>
      <c r="C9" s="223">
        <v>6</v>
      </c>
      <c r="D9" s="101">
        <v>0.03</v>
      </c>
      <c r="E9" s="101">
        <v>4.95</v>
      </c>
      <c r="F9" s="101">
        <v>0.05</v>
      </c>
      <c r="G9" s="101">
        <v>44.88</v>
      </c>
      <c r="H9" s="194">
        <v>0</v>
      </c>
      <c r="I9" s="191"/>
      <c r="J9" s="120">
        <v>6</v>
      </c>
      <c r="K9" s="101">
        <v>0.03</v>
      </c>
      <c r="L9" s="101">
        <v>4.95</v>
      </c>
      <c r="M9" s="101">
        <v>0.05</v>
      </c>
      <c r="N9" s="101">
        <v>44.88</v>
      </c>
      <c r="O9" s="102">
        <v>0</v>
      </c>
      <c r="P9" s="142"/>
      <c r="Q9" s="214" t="s">
        <v>12</v>
      </c>
      <c r="R9" s="9"/>
      <c r="S9" s="9"/>
      <c r="T9" s="9"/>
    </row>
    <row r="10" spans="1:20" s="2" customFormat="1" ht="14.1" customHeight="1" thickBot="1" x14ac:dyDescent="0.3">
      <c r="A10" s="715"/>
      <c r="B10" s="155" t="s">
        <v>145</v>
      </c>
      <c r="C10" s="223">
        <v>7</v>
      </c>
      <c r="D10" s="101">
        <v>1.62</v>
      </c>
      <c r="E10" s="101">
        <v>2.06</v>
      </c>
      <c r="F10" s="101">
        <v>0</v>
      </c>
      <c r="G10" s="101">
        <v>30.1</v>
      </c>
      <c r="H10" s="194">
        <v>0.06</v>
      </c>
      <c r="I10" s="191"/>
      <c r="J10" s="120">
        <v>10</v>
      </c>
      <c r="K10" s="101">
        <v>2.3199999999999998</v>
      </c>
      <c r="L10" s="101">
        <v>2.94</v>
      </c>
      <c r="M10" s="101">
        <v>0</v>
      </c>
      <c r="N10" s="101">
        <v>42.96</v>
      </c>
      <c r="O10" s="102">
        <v>0.08</v>
      </c>
      <c r="P10" s="142"/>
      <c r="Q10" s="214" t="s">
        <v>84</v>
      </c>
      <c r="R10" s="9"/>
      <c r="S10" s="9"/>
      <c r="T10" s="9"/>
    </row>
    <row r="11" spans="1:20" s="11" customFormat="1" ht="26.25" customHeight="1" thickBot="1" x14ac:dyDescent="0.25">
      <c r="A11" s="716"/>
      <c r="B11" s="165" t="s">
        <v>311</v>
      </c>
      <c r="C11" s="144">
        <f t="shared" ref="C11:H11" si="0">SUM(C6:C10)</f>
        <v>353</v>
      </c>
      <c r="D11" s="45">
        <f t="shared" si="0"/>
        <v>11.309999999999999</v>
      </c>
      <c r="E11" s="45">
        <f t="shared" si="0"/>
        <v>11.280000000000001</v>
      </c>
      <c r="F11" s="45">
        <f t="shared" si="0"/>
        <v>52.859999999999992</v>
      </c>
      <c r="G11" s="45">
        <f t="shared" si="0"/>
        <v>362.98</v>
      </c>
      <c r="H11" s="53">
        <f t="shared" si="0"/>
        <v>0.16999999999999998</v>
      </c>
      <c r="I11" s="192">
        <f>SUM(G11/G29*100)</f>
        <v>25.236913278963215</v>
      </c>
      <c r="J11" s="56">
        <f t="shared" ref="J11:O11" si="1">SUM(J6:J10)</f>
        <v>426</v>
      </c>
      <c r="K11" s="45">
        <f t="shared" si="1"/>
        <v>15.44</v>
      </c>
      <c r="L11" s="45">
        <f t="shared" si="1"/>
        <v>13.7</v>
      </c>
      <c r="M11" s="45">
        <f t="shared" si="1"/>
        <v>69.59</v>
      </c>
      <c r="N11" s="45">
        <f t="shared" si="1"/>
        <v>470.80999999999995</v>
      </c>
      <c r="O11" s="53">
        <f t="shared" si="1"/>
        <v>0.22000000000000003</v>
      </c>
      <c r="P11" s="192">
        <f>SUM(N11/N29*100)</f>
        <v>26.146233645067419</v>
      </c>
      <c r="Q11" s="212"/>
      <c r="R11" s="10"/>
      <c r="S11" s="10"/>
      <c r="T11" s="10"/>
    </row>
    <row r="12" spans="1:20" s="11" customFormat="1" ht="15" hidden="1" customHeight="1" thickBot="1" x14ac:dyDescent="0.3">
      <c r="A12" s="756" t="s">
        <v>17</v>
      </c>
      <c r="B12" s="199"/>
      <c r="C12" s="227"/>
      <c r="D12" s="156"/>
      <c r="E12" s="156"/>
      <c r="F12" s="156"/>
      <c r="G12" s="156"/>
      <c r="H12" s="157"/>
      <c r="I12" s="158"/>
      <c r="J12" s="104"/>
      <c r="K12" s="156"/>
      <c r="L12" s="156"/>
      <c r="M12" s="156"/>
      <c r="N12" s="156"/>
      <c r="O12" s="157"/>
      <c r="P12" s="159"/>
      <c r="Q12" s="213"/>
      <c r="R12" s="10"/>
      <c r="S12" s="10"/>
      <c r="T12" s="10"/>
    </row>
    <row r="13" spans="1:20" s="2" customFormat="1" ht="15" hidden="1" customHeight="1" thickBot="1" x14ac:dyDescent="0.3">
      <c r="A13" s="757"/>
      <c r="B13" s="161" t="s">
        <v>36</v>
      </c>
      <c r="C13" s="144">
        <f t="shared" ref="C13:H13" si="2">SUM(C12:C12)</f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53">
        <f t="shared" si="2"/>
        <v>0</v>
      </c>
      <c r="I13" s="192">
        <f>SUM(G13/G29*100)</f>
        <v>0</v>
      </c>
      <c r="J13" s="56">
        <f t="shared" ref="J13:O13" si="3">SUM(J12:J12)</f>
        <v>0</v>
      </c>
      <c r="K13" s="45">
        <f t="shared" si="3"/>
        <v>0</v>
      </c>
      <c r="L13" s="45">
        <f t="shared" si="3"/>
        <v>0</v>
      </c>
      <c r="M13" s="45">
        <f t="shared" si="3"/>
        <v>0</v>
      </c>
      <c r="N13" s="45">
        <f t="shared" si="3"/>
        <v>0</v>
      </c>
      <c r="O13" s="53">
        <f t="shared" si="3"/>
        <v>0</v>
      </c>
      <c r="P13" s="192">
        <f>SUM(N13/N29*100)</f>
        <v>0</v>
      </c>
      <c r="Q13" s="212"/>
      <c r="R13" s="9"/>
      <c r="S13" s="9"/>
      <c r="T13" s="9"/>
    </row>
    <row r="14" spans="1:20" s="2" customFormat="1" ht="15" customHeight="1" x14ac:dyDescent="0.25">
      <c r="A14" s="705" t="s">
        <v>342</v>
      </c>
      <c r="B14" s="105" t="s">
        <v>346</v>
      </c>
      <c r="C14" s="93">
        <v>40</v>
      </c>
      <c r="D14" s="107">
        <v>0.4</v>
      </c>
      <c r="E14" s="107">
        <v>2.4</v>
      </c>
      <c r="F14" s="107">
        <v>4.4000000000000004</v>
      </c>
      <c r="G14" s="107">
        <v>40.799999999999997</v>
      </c>
      <c r="H14" s="108">
        <v>2.3199999999999998</v>
      </c>
      <c r="I14" s="196"/>
      <c r="J14" s="94">
        <v>60</v>
      </c>
      <c r="K14" s="107">
        <v>0.6</v>
      </c>
      <c r="L14" s="107">
        <v>3.6</v>
      </c>
      <c r="M14" s="107">
        <v>6.6</v>
      </c>
      <c r="N14" s="107">
        <v>61.2</v>
      </c>
      <c r="O14" s="108">
        <v>3.48</v>
      </c>
      <c r="P14" s="109"/>
      <c r="Q14" s="128" t="s">
        <v>347</v>
      </c>
      <c r="R14" s="12"/>
      <c r="S14" s="18"/>
      <c r="T14" s="9"/>
    </row>
    <row r="15" spans="1:20" s="2" customFormat="1" ht="24" customHeight="1" x14ac:dyDescent="0.25">
      <c r="A15" s="703"/>
      <c r="B15" s="105" t="s">
        <v>193</v>
      </c>
      <c r="C15" s="93">
        <v>150</v>
      </c>
      <c r="D15" s="97">
        <v>3.36</v>
      </c>
      <c r="E15" s="97">
        <v>4.82</v>
      </c>
      <c r="F15" s="97">
        <v>9.4</v>
      </c>
      <c r="G15" s="97">
        <v>94.32</v>
      </c>
      <c r="H15" s="98">
        <v>6.71</v>
      </c>
      <c r="I15" s="99"/>
      <c r="J15" s="130">
        <v>180</v>
      </c>
      <c r="K15" s="97">
        <v>2.59</v>
      </c>
      <c r="L15" s="97">
        <v>6.33</v>
      </c>
      <c r="M15" s="97">
        <v>8.23</v>
      </c>
      <c r="N15" s="97">
        <v>100.23</v>
      </c>
      <c r="O15" s="98">
        <v>3.26</v>
      </c>
      <c r="P15" s="100"/>
      <c r="Q15" s="65" t="s">
        <v>255</v>
      </c>
      <c r="R15" s="12"/>
      <c r="S15" s="9"/>
      <c r="T15" s="9"/>
    </row>
    <row r="16" spans="1:20" s="2" customFormat="1" ht="15" customHeight="1" x14ac:dyDescent="0.25">
      <c r="A16" s="703"/>
      <c r="B16" s="105" t="s">
        <v>292</v>
      </c>
      <c r="C16" s="93">
        <v>120</v>
      </c>
      <c r="D16" s="97">
        <v>10.43</v>
      </c>
      <c r="E16" s="97">
        <v>8.34</v>
      </c>
      <c r="F16" s="97">
        <v>12.55</v>
      </c>
      <c r="G16" s="97">
        <v>166.95</v>
      </c>
      <c r="H16" s="98">
        <v>5.88</v>
      </c>
      <c r="I16" s="99"/>
      <c r="J16" s="225">
        <v>150</v>
      </c>
      <c r="K16" s="97">
        <v>13.04</v>
      </c>
      <c r="L16" s="97">
        <v>10.44</v>
      </c>
      <c r="M16" s="97">
        <v>15.65</v>
      </c>
      <c r="N16" s="97">
        <v>208.69</v>
      </c>
      <c r="O16" s="98">
        <v>8.48</v>
      </c>
      <c r="P16" s="100"/>
      <c r="Q16" s="65" t="s">
        <v>293</v>
      </c>
      <c r="R16" s="9"/>
      <c r="S16" s="9"/>
      <c r="T16" s="9"/>
    </row>
    <row r="17" spans="1:29" s="2" customFormat="1" ht="15" customHeight="1" x14ac:dyDescent="0.25">
      <c r="A17" s="703"/>
      <c r="B17" s="146" t="s">
        <v>38</v>
      </c>
      <c r="C17" s="93">
        <v>205</v>
      </c>
      <c r="D17" s="122">
        <v>0.44</v>
      </c>
      <c r="E17" s="122">
        <v>0.03</v>
      </c>
      <c r="F17" s="122">
        <v>35.770000000000003</v>
      </c>
      <c r="G17" s="122">
        <v>145</v>
      </c>
      <c r="H17" s="123">
        <v>0.44</v>
      </c>
      <c r="I17" s="116"/>
      <c r="J17" s="110">
        <v>215</v>
      </c>
      <c r="K17" s="122">
        <v>0.44</v>
      </c>
      <c r="L17" s="122">
        <v>0.03</v>
      </c>
      <c r="M17" s="122">
        <v>45.77</v>
      </c>
      <c r="N17" s="122">
        <v>173</v>
      </c>
      <c r="O17" s="123">
        <v>0.44</v>
      </c>
      <c r="P17" s="145"/>
      <c r="Q17" s="66">
        <v>394</v>
      </c>
    </row>
    <row r="18" spans="1:29" s="2" customFormat="1" ht="15" customHeight="1" thickBot="1" x14ac:dyDescent="0.3">
      <c r="A18" s="703"/>
      <c r="B18" s="112" t="s">
        <v>69</v>
      </c>
      <c r="C18" s="223">
        <v>20</v>
      </c>
      <c r="D18" s="101">
        <v>1.32</v>
      </c>
      <c r="E18" s="101">
        <v>0.22</v>
      </c>
      <c r="F18" s="101">
        <v>8.1999999999999993</v>
      </c>
      <c r="G18" s="101">
        <v>40</v>
      </c>
      <c r="H18" s="102">
        <v>0</v>
      </c>
      <c r="I18" s="191"/>
      <c r="J18" s="230">
        <v>30</v>
      </c>
      <c r="K18" s="101">
        <v>2</v>
      </c>
      <c r="L18" s="101">
        <v>0.32</v>
      </c>
      <c r="M18" s="101">
        <v>12.3</v>
      </c>
      <c r="N18" s="101">
        <v>60</v>
      </c>
      <c r="O18" s="102">
        <v>0</v>
      </c>
      <c r="P18" s="103"/>
      <c r="Q18" s="124" t="s">
        <v>12</v>
      </c>
    </row>
    <row r="19" spans="1:29" s="13" customFormat="1" ht="26.25" customHeight="1" thickBot="1" x14ac:dyDescent="0.25">
      <c r="A19" s="704"/>
      <c r="B19" s="165" t="s">
        <v>312</v>
      </c>
      <c r="C19" s="147">
        <f t="shared" ref="C19:H19" si="4">SUM(C14:C18)</f>
        <v>535</v>
      </c>
      <c r="D19" s="48">
        <f t="shared" si="4"/>
        <v>15.95</v>
      </c>
      <c r="E19" s="48">
        <f t="shared" si="4"/>
        <v>15.81</v>
      </c>
      <c r="F19" s="48">
        <f t="shared" si="4"/>
        <v>70.320000000000007</v>
      </c>
      <c r="G19" s="48">
        <f t="shared" si="4"/>
        <v>487.07</v>
      </c>
      <c r="H19" s="54">
        <f t="shared" si="4"/>
        <v>15.35</v>
      </c>
      <c r="I19" s="192">
        <f>SUM(G19/G29*100)</f>
        <v>33.864519672666852</v>
      </c>
      <c r="J19" s="49">
        <f t="shared" ref="J19:O19" si="5">SUM(J14:J18)</f>
        <v>635</v>
      </c>
      <c r="K19" s="48">
        <f t="shared" si="5"/>
        <v>18.670000000000002</v>
      </c>
      <c r="L19" s="48">
        <f t="shared" si="5"/>
        <v>20.72</v>
      </c>
      <c r="M19" s="48">
        <f t="shared" si="5"/>
        <v>88.55</v>
      </c>
      <c r="N19" s="48">
        <f t="shared" si="5"/>
        <v>603.12</v>
      </c>
      <c r="O19" s="54">
        <f t="shared" si="5"/>
        <v>15.66</v>
      </c>
      <c r="P19" s="192">
        <f>SUM(N19/N29*100)</f>
        <v>33.49401337272586</v>
      </c>
      <c r="Q19" s="212"/>
    </row>
    <row r="20" spans="1:29" s="13" customFormat="1" ht="15" customHeight="1" x14ac:dyDescent="0.2">
      <c r="A20" s="711" t="s">
        <v>343</v>
      </c>
      <c r="B20" s="315" t="s">
        <v>143</v>
      </c>
      <c r="C20" s="149">
        <v>200</v>
      </c>
      <c r="D20" s="125">
        <v>1.6</v>
      </c>
      <c r="E20" s="125">
        <v>1.3</v>
      </c>
      <c r="F20" s="125">
        <v>14.5</v>
      </c>
      <c r="G20" s="125">
        <v>76</v>
      </c>
      <c r="H20" s="148">
        <v>0.3</v>
      </c>
      <c r="I20" s="170"/>
      <c r="J20" s="220">
        <v>200</v>
      </c>
      <c r="K20" s="125">
        <v>1.6</v>
      </c>
      <c r="L20" s="125">
        <v>1.3</v>
      </c>
      <c r="M20" s="125">
        <v>14.5</v>
      </c>
      <c r="N20" s="125">
        <v>76</v>
      </c>
      <c r="O20" s="148">
        <v>0.3</v>
      </c>
      <c r="P20" s="62"/>
      <c r="Q20" s="143" t="s">
        <v>146</v>
      </c>
      <c r="S20" s="353"/>
    </row>
    <row r="21" spans="1:29" s="2" customFormat="1" ht="15" customHeight="1" thickBot="1" x14ac:dyDescent="0.3">
      <c r="A21" s="712"/>
      <c r="B21" s="558" t="s">
        <v>225</v>
      </c>
      <c r="C21" s="228">
        <v>40</v>
      </c>
      <c r="D21" s="101">
        <v>2.87</v>
      </c>
      <c r="E21" s="101">
        <v>5.33</v>
      </c>
      <c r="F21" s="101">
        <v>21.2</v>
      </c>
      <c r="G21" s="101">
        <v>144.66</v>
      </c>
      <c r="H21" s="102">
        <v>0</v>
      </c>
      <c r="I21" s="191"/>
      <c r="J21" s="229">
        <v>55</v>
      </c>
      <c r="K21" s="101">
        <v>4.4000000000000004</v>
      </c>
      <c r="L21" s="101">
        <v>6.9</v>
      </c>
      <c r="M21" s="101">
        <v>30.4</v>
      </c>
      <c r="N21" s="101">
        <v>203.92</v>
      </c>
      <c r="O21" s="102">
        <v>0</v>
      </c>
      <c r="P21" s="103"/>
      <c r="Q21" s="124" t="s">
        <v>226</v>
      </c>
    </row>
    <row r="22" spans="1:29" s="13" customFormat="1" ht="21.75" customHeight="1" thickBot="1" x14ac:dyDescent="0.25">
      <c r="A22" s="713"/>
      <c r="B22" s="165" t="s">
        <v>313</v>
      </c>
      <c r="C22" s="150">
        <f t="shared" ref="C22:H22" si="6">SUM(C20:C21)</f>
        <v>240</v>
      </c>
      <c r="D22" s="48">
        <f t="shared" si="6"/>
        <v>4.4700000000000006</v>
      </c>
      <c r="E22" s="48">
        <f t="shared" si="6"/>
        <v>6.63</v>
      </c>
      <c r="F22" s="48">
        <f t="shared" si="6"/>
        <v>35.700000000000003</v>
      </c>
      <c r="G22" s="48">
        <f t="shared" si="6"/>
        <v>220.66</v>
      </c>
      <c r="H22" s="54">
        <f t="shared" si="6"/>
        <v>0.3</v>
      </c>
      <c r="I22" s="192">
        <f>SUM(G22/G29*100)</f>
        <v>15.341829533682358</v>
      </c>
      <c r="J22" s="49">
        <f t="shared" ref="J22:O22" si="7">SUM(J20:J21)</f>
        <v>255</v>
      </c>
      <c r="K22" s="48">
        <f t="shared" si="7"/>
        <v>6</v>
      </c>
      <c r="L22" s="48">
        <f t="shared" si="7"/>
        <v>8.2000000000000011</v>
      </c>
      <c r="M22" s="48">
        <f t="shared" si="7"/>
        <v>44.9</v>
      </c>
      <c r="N22" s="48">
        <f t="shared" si="7"/>
        <v>279.91999999999996</v>
      </c>
      <c r="O22" s="54">
        <f t="shared" si="7"/>
        <v>0.3</v>
      </c>
      <c r="P22" s="192">
        <f>SUM(N22/N29*100)</f>
        <v>15.5452384654686</v>
      </c>
      <c r="Q22" s="212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" customHeight="1" x14ac:dyDescent="0.25">
      <c r="A23" s="705" t="s">
        <v>344</v>
      </c>
      <c r="B23" s="355" t="s">
        <v>196</v>
      </c>
      <c r="C23" s="151">
        <v>50</v>
      </c>
      <c r="D23" s="107">
        <v>0.67</v>
      </c>
      <c r="E23" s="107">
        <v>3.08</v>
      </c>
      <c r="F23" s="107">
        <v>3.85</v>
      </c>
      <c r="G23" s="107">
        <v>45.8</v>
      </c>
      <c r="H23" s="108">
        <v>6.62</v>
      </c>
      <c r="I23" s="196"/>
      <c r="J23" s="151">
        <v>60</v>
      </c>
      <c r="K23" s="107">
        <v>0.8</v>
      </c>
      <c r="L23" s="107">
        <v>4.7</v>
      </c>
      <c r="M23" s="107">
        <v>4.62</v>
      </c>
      <c r="N23" s="107">
        <v>63.95</v>
      </c>
      <c r="O23" s="108">
        <v>7.94</v>
      </c>
      <c r="P23" s="109"/>
      <c r="Q23" s="218">
        <v>46</v>
      </c>
      <c r="R23" s="151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" customHeight="1" x14ac:dyDescent="0.25">
      <c r="A24" s="703"/>
      <c r="B24" s="356" t="s">
        <v>54</v>
      </c>
      <c r="C24" s="130">
        <v>100</v>
      </c>
      <c r="D24" s="97">
        <v>8.6199999999999992</v>
      </c>
      <c r="E24" s="97">
        <v>13.83</v>
      </c>
      <c r="F24" s="97">
        <v>2.15</v>
      </c>
      <c r="G24" s="97">
        <v>167.69</v>
      </c>
      <c r="H24" s="98">
        <v>0.31</v>
      </c>
      <c r="I24" s="99"/>
      <c r="J24" s="130">
        <v>110</v>
      </c>
      <c r="K24" s="97">
        <v>9.48</v>
      </c>
      <c r="L24" s="97">
        <v>15.2</v>
      </c>
      <c r="M24" s="97">
        <v>2.37</v>
      </c>
      <c r="N24" s="97">
        <v>184.46</v>
      </c>
      <c r="O24" s="98">
        <v>0.34</v>
      </c>
      <c r="P24" s="100"/>
      <c r="Q24" s="224" t="s">
        <v>240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03"/>
      <c r="B25" s="263" t="s">
        <v>63</v>
      </c>
      <c r="C25" s="130">
        <v>160</v>
      </c>
      <c r="D25" s="97">
        <v>0.24</v>
      </c>
      <c r="E25" s="97">
        <v>0.11</v>
      </c>
      <c r="F25" s="97">
        <v>17.73</v>
      </c>
      <c r="G25" s="97">
        <v>72.64</v>
      </c>
      <c r="H25" s="98">
        <v>20.64</v>
      </c>
      <c r="I25" s="99"/>
      <c r="J25" s="130">
        <v>180</v>
      </c>
      <c r="K25" s="97">
        <v>0.27</v>
      </c>
      <c r="L25" s="97">
        <v>0.12</v>
      </c>
      <c r="M25" s="97">
        <v>19.93</v>
      </c>
      <c r="N25" s="97">
        <v>81.72</v>
      </c>
      <c r="O25" s="98">
        <v>23.22</v>
      </c>
      <c r="P25" s="100"/>
      <c r="Q25" s="119">
        <v>393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03"/>
      <c r="B26" s="555" t="s">
        <v>29</v>
      </c>
      <c r="C26" s="230">
        <v>15</v>
      </c>
      <c r="D26" s="101">
        <v>1.1399999999999999</v>
      </c>
      <c r="E26" s="101">
        <v>0.12</v>
      </c>
      <c r="F26" s="101">
        <v>7.38</v>
      </c>
      <c r="G26" s="101">
        <v>35.25</v>
      </c>
      <c r="H26" s="102">
        <v>0</v>
      </c>
      <c r="I26" s="191"/>
      <c r="J26" s="230">
        <v>30</v>
      </c>
      <c r="K26" s="101">
        <v>2.2799999999999998</v>
      </c>
      <c r="L26" s="101">
        <v>0.24</v>
      </c>
      <c r="M26" s="101">
        <v>14.76</v>
      </c>
      <c r="N26" s="101">
        <v>70.5</v>
      </c>
      <c r="O26" s="102">
        <v>0</v>
      </c>
      <c r="P26" s="103"/>
      <c r="Q26" s="134" t="s">
        <v>12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thickBot="1" x14ac:dyDescent="0.3">
      <c r="A27" s="703"/>
      <c r="B27" s="354" t="s">
        <v>41</v>
      </c>
      <c r="C27" s="230">
        <v>105</v>
      </c>
      <c r="D27" s="101">
        <v>0.42</v>
      </c>
      <c r="E27" s="101">
        <v>0.42</v>
      </c>
      <c r="F27" s="101">
        <v>10.3</v>
      </c>
      <c r="G27" s="101">
        <v>46.2</v>
      </c>
      <c r="H27" s="102">
        <v>6.43</v>
      </c>
      <c r="I27" s="191"/>
      <c r="J27" s="230">
        <v>105</v>
      </c>
      <c r="K27" s="101">
        <v>0.42</v>
      </c>
      <c r="L27" s="101">
        <v>0.42</v>
      </c>
      <c r="M27" s="101">
        <v>10.3</v>
      </c>
      <c r="N27" s="101">
        <v>46.2</v>
      </c>
      <c r="O27" s="102">
        <v>6.43</v>
      </c>
      <c r="P27" s="103"/>
      <c r="Q27" s="124" t="s">
        <v>42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04"/>
      <c r="B28" s="165" t="s">
        <v>311</v>
      </c>
      <c r="C28" s="49">
        <f t="shared" ref="C28:H28" si="8">SUM(C23:C27)</f>
        <v>430</v>
      </c>
      <c r="D28" s="48">
        <f t="shared" si="8"/>
        <v>11.09</v>
      </c>
      <c r="E28" s="48">
        <f t="shared" si="8"/>
        <v>17.560000000000002</v>
      </c>
      <c r="F28" s="48">
        <f t="shared" si="8"/>
        <v>41.41</v>
      </c>
      <c r="G28" s="48">
        <f t="shared" si="8"/>
        <v>367.58</v>
      </c>
      <c r="H28" s="54">
        <f t="shared" si="8"/>
        <v>34</v>
      </c>
      <c r="I28" s="565">
        <f>SUM(G28/G29*100)</f>
        <v>25.556737514687576</v>
      </c>
      <c r="J28" s="49">
        <f t="shared" ref="J28:O28" si="9">SUM(J23:J27)</f>
        <v>485</v>
      </c>
      <c r="K28" s="48">
        <f t="shared" si="9"/>
        <v>13.25</v>
      </c>
      <c r="L28" s="48">
        <f t="shared" si="9"/>
        <v>20.68</v>
      </c>
      <c r="M28" s="48">
        <f t="shared" si="9"/>
        <v>51.980000000000004</v>
      </c>
      <c r="N28" s="48">
        <f t="shared" si="9"/>
        <v>446.83</v>
      </c>
      <c r="O28" s="54">
        <f t="shared" si="9"/>
        <v>37.93</v>
      </c>
      <c r="P28" s="565">
        <f>SUM(N28/N29*100)</f>
        <v>24.814514516738122</v>
      </c>
      <c r="Q28" s="212"/>
    </row>
    <row r="29" spans="1:29" s="2" customFormat="1" ht="15" customHeight="1" thickBot="1" x14ac:dyDescent="0.3">
      <c r="A29" s="706" t="s">
        <v>100</v>
      </c>
      <c r="B29" s="707"/>
      <c r="C29" s="201">
        <f t="shared" ref="C29:H29" si="10">C11+C13+C19+C22+C28</f>
        <v>1558</v>
      </c>
      <c r="D29" s="206">
        <f t="shared" si="10"/>
        <v>42.819999999999993</v>
      </c>
      <c r="E29" s="207">
        <f t="shared" si="10"/>
        <v>51.280000000000008</v>
      </c>
      <c r="F29" s="205">
        <f t="shared" si="10"/>
        <v>200.29</v>
      </c>
      <c r="G29" s="208">
        <f t="shared" si="10"/>
        <v>1438.29</v>
      </c>
      <c r="H29" s="231">
        <f t="shared" si="10"/>
        <v>49.82</v>
      </c>
      <c r="I29" s="203"/>
      <c r="J29" s="200">
        <f t="shared" ref="J29:O29" si="11">J11+J13+J19+J22+J28</f>
        <v>1801</v>
      </c>
      <c r="K29" s="206">
        <f t="shared" si="11"/>
        <v>53.36</v>
      </c>
      <c r="L29" s="207">
        <f t="shared" si="11"/>
        <v>63.300000000000004</v>
      </c>
      <c r="M29" s="205">
        <f t="shared" si="11"/>
        <v>255.01999999999998</v>
      </c>
      <c r="N29" s="208">
        <f t="shared" si="11"/>
        <v>1800.6799999999998</v>
      </c>
      <c r="O29" s="231">
        <f t="shared" si="11"/>
        <v>54.11</v>
      </c>
      <c r="P29" s="204"/>
      <c r="Q29" s="215"/>
    </row>
    <row r="30" spans="1:29" s="2" customFormat="1" ht="7.5" customHeight="1" x14ac:dyDescent="0.25">
      <c r="A30" s="125"/>
      <c r="B30" s="171"/>
      <c r="C30" s="125"/>
      <c r="D30" s="172"/>
      <c r="E30" s="172"/>
      <c r="F30" s="172"/>
      <c r="G30" s="172"/>
      <c r="H30" s="173"/>
      <c r="I30" s="153"/>
      <c r="J30" s="174"/>
      <c r="K30" s="175"/>
      <c r="L30" s="175"/>
      <c r="M30" s="175"/>
      <c r="N30" s="175"/>
      <c r="O30" s="173"/>
      <c r="P30" s="176"/>
      <c r="Q30" s="216"/>
    </row>
    <row r="31" spans="1:29" x14ac:dyDescent="0.25">
      <c r="A31" s="466"/>
      <c r="B31" s="467"/>
      <c r="C31" s="405"/>
      <c r="D31" s="404">
        <v>42</v>
      </c>
      <c r="E31" s="404">
        <v>47</v>
      </c>
      <c r="F31" s="404">
        <v>203</v>
      </c>
      <c r="G31" s="404">
        <v>1400</v>
      </c>
      <c r="H31" s="404"/>
      <c r="I31" s="404"/>
      <c r="J31" s="405"/>
      <c r="K31" s="405">
        <v>54</v>
      </c>
      <c r="L31" s="405">
        <v>60</v>
      </c>
      <c r="M31" s="405">
        <v>261</v>
      </c>
      <c r="N31" s="405">
        <v>1800</v>
      </c>
      <c r="O31" s="405"/>
      <c r="P31" s="405"/>
      <c r="Q31" s="468"/>
    </row>
    <row r="32" spans="1:29" x14ac:dyDescent="0.25">
      <c r="A32" s="9"/>
      <c r="B32" s="90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22" x14ac:dyDescent="0.25">
      <c r="A33" s="9"/>
      <c r="B33" s="90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22" x14ac:dyDescent="0.25">
      <c r="A34" s="9"/>
      <c r="B34" s="90"/>
      <c r="C34" s="21"/>
      <c r="D34" s="9"/>
      <c r="E34" s="9"/>
      <c r="F34" s="9"/>
      <c r="G34" s="9"/>
      <c r="H34" s="9"/>
      <c r="I34" s="9"/>
      <c r="J34" s="9"/>
      <c r="K34" s="9"/>
      <c r="V34" t="s">
        <v>369</v>
      </c>
    </row>
    <row r="35" spans="1:22" x14ac:dyDescent="0.25">
      <c r="A35" s="9"/>
      <c r="B35" s="701"/>
      <c r="C35" s="9"/>
      <c r="D35" s="4"/>
      <c r="E35" s="4"/>
      <c r="F35" s="9"/>
      <c r="G35" s="9"/>
      <c r="H35" s="9"/>
      <c r="I35" s="9"/>
      <c r="J35" s="9"/>
      <c r="K35" s="9"/>
    </row>
    <row r="36" spans="1:22" x14ac:dyDescent="0.25">
      <c r="A36" s="702"/>
      <c r="B36" s="701"/>
      <c r="C36" s="702"/>
      <c r="D36" s="702"/>
      <c r="E36" s="702"/>
      <c r="F36" s="702"/>
      <c r="G36" s="702"/>
      <c r="H36" s="91"/>
      <c r="I36" s="91"/>
      <c r="J36" s="9"/>
      <c r="K36" s="9"/>
    </row>
    <row r="37" spans="1:22" x14ac:dyDescent="0.25">
      <c r="A37" s="702"/>
      <c r="B37" s="90"/>
      <c r="C37" s="702"/>
      <c r="D37" s="91"/>
      <c r="E37" s="91"/>
      <c r="F37" s="91"/>
      <c r="G37" s="702"/>
      <c r="H37" s="91"/>
      <c r="I37" s="91"/>
      <c r="J37" s="9"/>
      <c r="K37" s="9"/>
    </row>
    <row r="38" spans="1:22" x14ac:dyDescent="0.25">
      <c r="A38" s="15"/>
      <c r="B38" s="23"/>
      <c r="C38" s="22"/>
      <c r="D38" s="91"/>
      <c r="E38" s="91"/>
      <c r="F38" s="91"/>
      <c r="G38" s="91"/>
      <c r="H38" s="91"/>
      <c r="I38" s="91"/>
      <c r="J38" s="9"/>
      <c r="K38" s="9"/>
    </row>
    <row r="39" spans="1:22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22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22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22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22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22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22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22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22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22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24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6"/>
      <c r="C59" s="91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17" x14ac:dyDescent="0.25">
      <c r="A60" s="35"/>
      <c r="B60" s="90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28"/>
      <c r="E64" s="28"/>
      <c r="F64" s="9"/>
      <c r="G64" s="9"/>
      <c r="H64" s="28"/>
      <c r="I64" s="28"/>
      <c r="J64" s="9"/>
      <c r="K64" s="9"/>
      <c r="L64" s="9"/>
    </row>
    <row r="65" spans="1:12" x14ac:dyDescent="0.25">
      <c r="A65" s="9"/>
      <c r="B65" s="90"/>
      <c r="C65" s="9"/>
      <c r="D65" s="29"/>
      <c r="E65" s="29"/>
      <c r="F65" s="29"/>
      <c r="G65" s="29"/>
      <c r="H65" s="29"/>
      <c r="I65" s="29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0"/>
      <c r="E70" s="20"/>
      <c r="F70" s="20"/>
      <c r="G70" s="20"/>
      <c r="H70" s="20"/>
      <c r="I70" s="20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30"/>
      <c r="E74" s="30"/>
      <c r="F74" s="30"/>
      <c r="G74" s="20"/>
      <c r="H74" s="20"/>
      <c r="I74" s="20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30"/>
      <c r="H78" s="30"/>
      <c r="I78" s="30"/>
      <c r="J78" s="9"/>
      <c r="K78" s="9"/>
    </row>
    <row r="79" spans="1:12" x14ac:dyDescent="0.25">
      <c r="A79" s="9"/>
      <c r="C79" s="9"/>
      <c r="D79" s="9"/>
      <c r="E79" s="9"/>
      <c r="F79" s="9"/>
      <c r="G79" s="9"/>
      <c r="H79" s="9"/>
      <c r="I79" s="9"/>
      <c r="J79" s="9"/>
      <c r="K79" s="9"/>
    </row>
    <row r="83" spans="7:7" x14ac:dyDescent="0.25">
      <c r="G83" s="25"/>
    </row>
  </sheetData>
  <mergeCells count="19">
    <mergeCell ref="B1:O1"/>
    <mergeCell ref="A2:A3"/>
    <mergeCell ref="J2:Q3"/>
    <mergeCell ref="A4:A5"/>
    <mergeCell ref="B4:B5"/>
    <mergeCell ref="D4:F4"/>
    <mergeCell ref="K4:M4"/>
    <mergeCell ref="C36:C37"/>
    <mergeCell ref="D36:F36"/>
    <mergeCell ref="G36:G37"/>
    <mergeCell ref="B2:I3"/>
    <mergeCell ref="A6:A11"/>
    <mergeCell ref="A14:A19"/>
    <mergeCell ref="A20:A22"/>
    <mergeCell ref="A23:A28"/>
    <mergeCell ref="A29:B29"/>
    <mergeCell ref="B35:B36"/>
    <mergeCell ref="A36:A37"/>
    <mergeCell ref="A12:A13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activeCell="K8" sqref="K8:N8"/>
    </sheetView>
  </sheetViews>
  <sheetFormatPr defaultRowHeight="15" x14ac:dyDescent="0.25"/>
  <cols>
    <col min="1" max="1" width="18.5703125" customWidth="1"/>
    <col min="2" max="2" width="8.5703125" customWidth="1"/>
    <col min="3" max="3" width="4.28515625" customWidth="1"/>
    <col min="4" max="4" width="1.42578125" customWidth="1"/>
    <col min="5" max="5" width="4.28515625" customWidth="1"/>
    <col min="6" max="6" width="1.42578125" customWidth="1"/>
    <col min="7" max="7" width="4.28515625" customWidth="1"/>
    <col min="8" max="8" width="1.42578125" customWidth="1"/>
    <col min="9" max="9" width="4.28515625" customWidth="1"/>
    <col min="10" max="10" width="1.42578125" customWidth="1"/>
    <col min="11" max="11" width="4.28515625" customWidth="1"/>
    <col min="12" max="12" width="1.42578125" customWidth="1"/>
    <col min="13" max="13" width="4.28515625" customWidth="1"/>
    <col min="14" max="14" width="1.42578125" customWidth="1"/>
    <col min="15" max="15" width="10.5703125" bestFit="1" customWidth="1"/>
    <col min="16" max="16" width="9.28515625" bestFit="1" customWidth="1"/>
    <col min="17" max="17" width="8.5703125" customWidth="1"/>
    <col min="18" max="18" width="4.28515625" customWidth="1"/>
    <col min="19" max="19" width="1.42578125" customWidth="1"/>
    <col min="20" max="20" width="4.28515625" customWidth="1"/>
    <col min="21" max="21" width="1.42578125" customWidth="1"/>
    <col min="22" max="22" width="4.28515625" customWidth="1"/>
    <col min="23" max="23" width="1.42578125" customWidth="1"/>
    <col min="24" max="24" width="4.28515625" customWidth="1"/>
    <col min="25" max="25" width="1.42578125" customWidth="1"/>
    <col min="26" max="26" width="4.28515625" customWidth="1"/>
    <col min="27" max="27" width="1.42578125" customWidth="1"/>
    <col min="28" max="28" width="4.28515625" customWidth="1"/>
    <col min="29" max="29" width="1.42578125" customWidth="1"/>
    <col min="30" max="30" width="10.5703125" bestFit="1" customWidth="1"/>
    <col min="31" max="31" width="9.28515625" bestFit="1" customWidth="1"/>
  </cols>
  <sheetData>
    <row r="1" spans="1:31" ht="32.25" customHeight="1" x14ac:dyDescent="0.35">
      <c r="A1" s="851" t="s">
        <v>242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  <c r="V1" s="851"/>
      <c r="W1" s="851"/>
      <c r="X1" s="851"/>
      <c r="Y1" s="851"/>
      <c r="Z1" s="851"/>
      <c r="AA1" s="851"/>
      <c r="AB1" s="851"/>
      <c r="AC1" s="851"/>
      <c r="AD1" s="851"/>
      <c r="AE1" s="851"/>
    </row>
    <row r="2" spans="1:31" ht="15.75" thickBot="1" x14ac:dyDescent="0.3"/>
    <row r="3" spans="1:31" x14ac:dyDescent="0.25">
      <c r="A3" s="821" t="s">
        <v>101</v>
      </c>
      <c r="B3" s="809" t="s">
        <v>130</v>
      </c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1"/>
      <c r="Q3" s="815" t="s">
        <v>131</v>
      </c>
      <c r="R3" s="816"/>
      <c r="S3" s="816"/>
      <c r="T3" s="816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7"/>
    </row>
    <row r="4" spans="1:31" ht="15.75" thickBot="1" x14ac:dyDescent="0.3">
      <c r="A4" s="822"/>
      <c r="B4" s="812"/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814"/>
      <c r="Q4" s="818"/>
      <c r="R4" s="819"/>
      <c r="S4" s="819"/>
      <c r="T4" s="819"/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20"/>
    </row>
    <row r="5" spans="1:31" ht="36.75" customHeight="1" thickBot="1" x14ac:dyDescent="0.3">
      <c r="A5" s="822"/>
      <c r="B5" s="38" t="s">
        <v>1</v>
      </c>
      <c r="C5" s="848" t="s">
        <v>2</v>
      </c>
      <c r="D5" s="849"/>
      <c r="E5" s="849"/>
      <c r="F5" s="849"/>
      <c r="G5" s="849"/>
      <c r="H5" s="849"/>
      <c r="I5" s="849"/>
      <c r="J5" s="849"/>
      <c r="K5" s="849"/>
      <c r="L5" s="849"/>
      <c r="M5" s="849"/>
      <c r="N5" s="850"/>
      <c r="O5" s="39" t="s">
        <v>104</v>
      </c>
      <c r="P5" s="40" t="s">
        <v>3</v>
      </c>
      <c r="Q5" s="39" t="s">
        <v>1</v>
      </c>
      <c r="R5" s="830" t="s">
        <v>2</v>
      </c>
      <c r="S5" s="831"/>
      <c r="T5" s="831"/>
      <c r="U5" s="831"/>
      <c r="V5" s="831"/>
      <c r="W5" s="831"/>
      <c r="X5" s="831"/>
      <c r="Y5" s="831"/>
      <c r="Z5" s="831"/>
      <c r="AA5" s="831"/>
      <c r="AB5" s="831"/>
      <c r="AC5" s="832"/>
      <c r="AD5" s="39" t="s">
        <v>104</v>
      </c>
      <c r="AE5" s="40" t="s">
        <v>3</v>
      </c>
    </row>
    <row r="6" spans="1:31" ht="15.75" thickBot="1" x14ac:dyDescent="0.3">
      <c r="A6" s="823"/>
      <c r="B6" s="32" t="s">
        <v>4</v>
      </c>
      <c r="C6" s="824" t="s">
        <v>5</v>
      </c>
      <c r="D6" s="825"/>
      <c r="E6" s="825"/>
      <c r="F6" s="826"/>
      <c r="G6" s="824" t="s">
        <v>6</v>
      </c>
      <c r="H6" s="825"/>
      <c r="I6" s="825"/>
      <c r="J6" s="826"/>
      <c r="K6" s="824" t="s">
        <v>7</v>
      </c>
      <c r="L6" s="825"/>
      <c r="M6" s="825"/>
      <c r="N6" s="826"/>
      <c r="O6" s="33" t="s">
        <v>8</v>
      </c>
      <c r="P6" s="8" t="s">
        <v>9</v>
      </c>
      <c r="Q6" s="6" t="s">
        <v>4</v>
      </c>
      <c r="R6" s="827" t="s">
        <v>5</v>
      </c>
      <c r="S6" s="828"/>
      <c r="T6" s="828"/>
      <c r="U6" s="829"/>
      <c r="V6" s="827" t="s">
        <v>6</v>
      </c>
      <c r="W6" s="828"/>
      <c r="X6" s="828"/>
      <c r="Y6" s="829"/>
      <c r="Z6" s="827" t="s">
        <v>7</v>
      </c>
      <c r="AA6" s="828"/>
      <c r="AB6" s="828"/>
      <c r="AC6" s="829"/>
      <c r="AD6" s="33" t="s">
        <v>8</v>
      </c>
      <c r="AE6" s="34" t="s">
        <v>9</v>
      </c>
    </row>
    <row r="7" spans="1:31" ht="16.5" thickBot="1" x14ac:dyDescent="0.3">
      <c r="A7" s="251">
        <v>1</v>
      </c>
      <c r="B7" s="594">
        <f>'1'!C32</f>
        <v>1728</v>
      </c>
      <c r="C7" s="839">
        <f>'1'!D32</f>
        <v>36.43</v>
      </c>
      <c r="D7" s="840"/>
      <c r="E7" s="840"/>
      <c r="F7" s="841"/>
      <c r="G7" s="839">
        <f>'1'!E32</f>
        <v>49.269999999999996</v>
      </c>
      <c r="H7" s="840"/>
      <c r="I7" s="840"/>
      <c r="J7" s="841"/>
      <c r="K7" s="839">
        <f>'1'!F32</f>
        <v>200.93000000000004</v>
      </c>
      <c r="L7" s="840"/>
      <c r="M7" s="840"/>
      <c r="N7" s="841"/>
      <c r="O7" s="339">
        <f>'1'!G32</f>
        <v>1386.54</v>
      </c>
      <c r="P7" s="339">
        <f>'1'!H32</f>
        <v>129.24</v>
      </c>
      <c r="Q7" s="594">
        <f>'1'!J32</f>
        <v>2127</v>
      </c>
      <c r="R7" s="839">
        <f>'1'!K32</f>
        <v>48.910000000000004</v>
      </c>
      <c r="S7" s="840"/>
      <c r="T7" s="840"/>
      <c r="U7" s="841"/>
      <c r="V7" s="839">
        <f>'1'!L32</f>
        <v>62.870000000000005</v>
      </c>
      <c r="W7" s="840"/>
      <c r="X7" s="840"/>
      <c r="Y7" s="841"/>
      <c r="Z7" s="839">
        <f>'1'!M32</f>
        <v>255.45</v>
      </c>
      <c r="AA7" s="840"/>
      <c r="AB7" s="840"/>
      <c r="AC7" s="841"/>
      <c r="AD7" s="339">
        <f>'1'!N32</f>
        <v>1785.1100000000001</v>
      </c>
      <c r="AE7" s="340">
        <f>'1'!O32</f>
        <v>150.55000000000001</v>
      </c>
    </row>
    <row r="8" spans="1:31" ht="16.5" thickBot="1" x14ac:dyDescent="0.3">
      <c r="A8" s="252">
        <v>2</v>
      </c>
      <c r="B8" s="595">
        <f>'2'!C32</f>
        <v>1551</v>
      </c>
      <c r="C8" s="845">
        <f>'2'!D32</f>
        <v>45.28</v>
      </c>
      <c r="D8" s="846"/>
      <c r="E8" s="846"/>
      <c r="F8" s="847"/>
      <c r="G8" s="842">
        <f>'2'!E32</f>
        <v>45.489999999999995</v>
      </c>
      <c r="H8" s="843"/>
      <c r="I8" s="843"/>
      <c r="J8" s="844"/>
      <c r="K8" s="845">
        <f>'2'!F32</f>
        <v>174.32999999999998</v>
      </c>
      <c r="L8" s="846"/>
      <c r="M8" s="846"/>
      <c r="N8" s="847"/>
      <c r="O8" s="341">
        <f>'2'!G32</f>
        <v>1361.9099999999999</v>
      </c>
      <c r="P8" s="341">
        <f>'2'!H32</f>
        <v>83.82</v>
      </c>
      <c r="Q8" s="597">
        <f>'2'!J32</f>
        <v>1940</v>
      </c>
      <c r="R8" s="842">
        <f>'2'!K32</f>
        <v>56.370000000000005</v>
      </c>
      <c r="S8" s="843"/>
      <c r="T8" s="843"/>
      <c r="U8" s="844"/>
      <c r="V8" s="842">
        <f>'2'!L32</f>
        <v>63.19</v>
      </c>
      <c r="W8" s="843"/>
      <c r="X8" s="843"/>
      <c r="Y8" s="844"/>
      <c r="Z8" s="842">
        <f>'2'!M32</f>
        <v>236.47</v>
      </c>
      <c r="AA8" s="843"/>
      <c r="AB8" s="843"/>
      <c r="AC8" s="844"/>
      <c r="AD8" s="342">
        <f>'2'!N32</f>
        <v>1767.59</v>
      </c>
      <c r="AE8" s="342">
        <f>'2'!O32</f>
        <v>106.41</v>
      </c>
    </row>
    <row r="9" spans="1:31" ht="16.5" thickBot="1" x14ac:dyDescent="0.3">
      <c r="A9" s="251">
        <v>3</v>
      </c>
      <c r="B9" s="596">
        <f>'3'!C33</f>
        <v>1525</v>
      </c>
      <c r="C9" s="845">
        <f>'3'!D33</f>
        <v>44.64</v>
      </c>
      <c r="D9" s="846"/>
      <c r="E9" s="846"/>
      <c r="F9" s="847"/>
      <c r="G9" s="842">
        <f>'3'!E33</f>
        <v>43.83</v>
      </c>
      <c r="H9" s="843"/>
      <c r="I9" s="843"/>
      <c r="J9" s="844"/>
      <c r="K9" s="845">
        <f>'3'!F33</f>
        <v>211.57</v>
      </c>
      <c r="L9" s="846"/>
      <c r="M9" s="846"/>
      <c r="N9" s="847"/>
      <c r="O9" s="343">
        <f>'3'!G33</f>
        <v>1426.54</v>
      </c>
      <c r="P9" s="343">
        <f>'3'!H33</f>
        <v>27.229999999999997</v>
      </c>
      <c r="Q9" s="594">
        <f>'3'!J33</f>
        <v>1869</v>
      </c>
      <c r="R9" s="842">
        <f>'3'!K33</f>
        <v>55.139999999999993</v>
      </c>
      <c r="S9" s="843"/>
      <c r="T9" s="843"/>
      <c r="U9" s="844"/>
      <c r="V9" s="842">
        <f>'3'!L33</f>
        <v>55.99</v>
      </c>
      <c r="W9" s="843"/>
      <c r="X9" s="843"/>
      <c r="Y9" s="844"/>
      <c r="Z9" s="842">
        <f>'3'!M33</f>
        <v>268.41000000000003</v>
      </c>
      <c r="AA9" s="843"/>
      <c r="AB9" s="843"/>
      <c r="AC9" s="844"/>
      <c r="AD9" s="344">
        <f>'3'!N33</f>
        <v>1797.24</v>
      </c>
      <c r="AE9" s="342">
        <f>'3'!O33</f>
        <v>34.89</v>
      </c>
    </row>
    <row r="10" spans="1:31" ht="16.5" thickBot="1" x14ac:dyDescent="0.3">
      <c r="A10" s="251">
        <v>4</v>
      </c>
      <c r="B10" s="596">
        <f>'4'!C32</f>
        <v>1697</v>
      </c>
      <c r="C10" s="845">
        <f>'4'!D32</f>
        <v>40.800000000000004</v>
      </c>
      <c r="D10" s="846"/>
      <c r="E10" s="846"/>
      <c r="F10" s="847"/>
      <c r="G10" s="842">
        <f>'4'!E32</f>
        <v>40.380000000000003</v>
      </c>
      <c r="H10" s="843"/>
      <c r="I10" s="843"/>
      <c r="J10" s="844"/>
      <c r="K10" s="845">
        <f>'4'!F32</f>
        <v>213.53</v>
      </c>
      <c r="L10" s="846"/>
      <c r="M10" s="846"/>
      <c r="N10" s="847"/>
      <c r="O10" s="343">
        <f>'4'!G32</f>
        <v>1388.79</v>
      </c>
      <c r="P10" s="343">
        <f>'4'!H32</f>
        <v>71.59</v>
      </c>
      <c r="Q10" s="594">
        <f>'4'!J32</f>
        <v>2049</v>
      </c>
      <c r="R10" s="842">
        <f>'4'!K32</f>
        <v>51.429999999999993</v>
      </c>
      <c r="S10" s="843"/>
      <c r="T10" s="843"/>
      <c r="U10" s="844"/>
      <c r="V10" s="842">
        <f>'4'!L32</f>
        <v>50.669999999999995</v>
      </c>
      <c r="W10" s="843"/>
      <c r="X10" s="843"/>
      <c r="Y10" s="844"/>
      <c r="Z10" s="842">
        <f>'4'!M32</f>
        <v>290.38</v>
      </c>
      <c r="AA10" s="843"/>
      <c r="AB10" s="843"/>
      <c r="AC10" s="844"/>
      <c r="AD10" s="344">
        <f>'4'!N32</f>
        <v>1839.83</v>
      </c>
      <c r="AE10" s="342">
        <f>'4'!O32</f>
        <v>79.459999999999994</v>
      </c>
    </row>
    <row r="11" spans="1:31" ht="16.5" thickBot="1" x14ac:dyDescent="0.3">
      <c r="A11" s="251">
        <v>5</v>
      </c>
      <c r="B11" s="597">
        <f>'5'!C29</f>
        <v>1585</v>
      </c>
      <c r="C11" s="845">
        <f>'5'!D29</f>
        <v>42.704999999999998</v>
      </c>
      <c r="D11" s="846"/>
      <c r="E11" s="846"/>
      <c r="F11" s="847"/>
      <c r="G11" s="842">
        <f>'5'!E29</f>
        <v>49.85</v>
      </c>
      <c r="H11" s="843"/>
      <c r="I11" s="843"/>
      <c r="J11" s="844"/>
      <c r="K11" s="845">
        <f>'5'!F29</f>
        <v>212.41000000000003</v>
      </c>
      <c r="L11" s="846"/>
      <c r="M11" s="846"/>
      <c r="N11" s="847"/>
      <c r="O11" s="342">
        <f>'5'!G29</f>
        <v>1431.9699999999998</v>
      </c>
      <c r="P11" s="342">
        <f>'5'!H29</f>
        <v>42.64</v>
      </c>
      <c r="Q11" s="597">
        <f>'5'!J29</f>
        <v>1945</v>
      </c>
      <c r="R11" s="842">
        <f>'5'!K29</f>
        <v>56.800000000000004</v>
      </c>
      <c r="S11" s="843"/>
      <c r="T11" s="843"/>
      <c r="U11" s="844"/>
      <c r="V11" s="842">
        <f>'5'!L29</f>
        <v>67.150000000000006</v>
      </c>
      <c r="W11" s="843"/>
      <c r="X11" s="843"/>
      <c r="Y11" s="844"/>
      <c r="Z11" s="842">
        <f>'5'!M29</f>
        <v>255.69000000000003</v>
      </c>
      <c r="AA11" s="843"/>
      <c r="AB11" s="843"/>
      <c r="AC11" s="844"/>
      <c r="AD11" s="342">
        <f>'5'!N29</f>
        <v>1865.0600000000002</v>
      </c>
      <c r="AE11" s="342">
        <f>'5'!O29</f>
        <v>57.92</v>
      </c>
    </row>
    <row r="12" spans="1:31" ht="16.5" thickBot="1" x14ac:dyDescent="0.3">
      <c r="A12" s="251">
        <v>6</v>
      </c>
      <c r="B12" s="594">
        <f>'6'!C31</f>
        <v>1569</v>
      </c>
      <c r="C12" s="845">
        <f>'6'!D31</f>
        <v>39.08</v>
      </c>
      <c r="D12" s="846"/>
      <c r="E12" s="846"/>
      <c r="F12" s="847"/>
      <c r="G12" s="842">
        <f>'6'!E31</f>
        <v>42.13</v>
      </c>
      <c r="H12" s="843"/>
      <c r="I12" s="843"/>
      <c r="J12" s="844"/>
      <c r="K12" s="845">
        <f>'6'!F31</f>
        <v>211.19</v>
      </c>
      <c r="L12" s="846"/>
      <c r="M12" s="846"/>
      <c r="N12" s="847"/>
      <c r="O12" s="344">
        <f>'6'!G31</f>
        <v>1376.23</v>
      </c>
      <c r="P12" s="344">
        <f>'6'!H31</f>
        <v>121.25999999999999</v>
      </c>
      <c r="Q12" s="594">
        <f>'6'!J31</f>
        <v>1908</v>
      </c>
      <c r="R12" s="842">
        <f>'6'!K31</f>
        <v>48.419999999999995</v>
      </c>
      <c r="S12" s="843"/>
      <c r="T12" s="843"/>
      <c r="U12" s="844"/>
      <c r="V12" s="842">
        <f>'6'!L31</f>
        <v>60.25</v>
      </c>
      <c r="W12" s="843"/>
      <c r="X12" s="843"/>
      <c r="Y12" s="844"/>
      <c r="Z12" s="842">
        <f>'6'!M31</f>
        <v>270.72000000000003</v>
      </c>
      <c r="AA12" s="843"/>
      <c r="AB12" s="843"/>
      <c r="AC12" s="844"/>
      <c r="AD12" s="344">
        <f>'6'!N31</f>
        <v>1812.46</v>
      </c>
      <c r="AE12" s="342">
        <f>'6'!O31</f>
        <v>139.29000000000002</v>
      </c>
    </row>
    <row r="13" spans="1:31" ht="16.5" thickBot="1" x14ac:dyDescent="0.3">
      <c r="A13" s="251">
        <v>7</v>
      </c>
      <c r="B13" s="594">
        <f>'7'!C28</f>
        <v>1563</v>
      </c>
      <c r="C13" s="845">
        <f>'7'!D28</f>
        <v>46.86</v>
      </c>
      <c r="D13" s="846"/>
      <c r="E13" s="846"/>
      <c r="F13" s="847"/>
      <c r="G13" s="842">
        <f>'7'!E28</f>
        <v>40.159999999999997</v>
      </c>
      <c r="H13" s="843"/>
      <c r="I13" s="843"/>
      <c r="J13" s="844"/>
      <c r="K13" s="845">
        <f>'7'!F28</f>
        <v>216</v>
      </c>
      <c r="L13" s="846"/>
      <c r="M13" s="846"/>
      <c r="N13" s="847"/>
      <c r="O13" s="344">
        <f>'7'!G28</f>
        <v>1401.37</v>
      </c>
      <c r="P13" s="344">
        <f>'7'!H28</f>
        <v>40.699999999999996</v>
      </c>
      <c r="Q13" s="594">
        <f>'7'!J28</f>
        <v>1966</v>
      </c>
      <c r="R13" s="842">
        <f>'7'!K28</f>
        <v>57.03</v>
      </c>
      <c r="S13" s="843"/>
      <c r="T13" s="843"/>
      <c r="U13" s="844"/>
      <c r="V13" s="842">
        <f>'7'!L28</f>
        <v>50.774999999999999</v>
      </c>
      <c r="W13" s="843"/>
      <c r="X13" s="843"/>
      <c r="Y13" s="844"/>
      <c r="Z13" s="842">
        <f>'7'!M28</f>
        <v>274.40000000000003</v>
      </c>
      <c r="AA13" s="843"/>
      <c r="AB13" s="843"/>
      <c r="AC13" s="844"/>
      <c r="AD13" s="344">
        <f>'7'!N28</f>
        <v>1782.98</v>
      </c>
      <c r="AE13" s="342">
        <f>'7'!O28</f>
        <v>50.230000000000004</v>
      </c>
    </row>
    <row r="14" spans="1:31" ht="16.5" thickBot="1" x14ac:dyDescent="0.3">
      <c r="A14" s="251">
        <v>8</v>
      </c>
      <c r="B14" s="594">
        <f>'8'!C28</f>
        <v>1532</v>
      </c>
      <c r="C14" s="845">
        <f>'8'!D28</f>
        <v>45.83</v>
      </c>
      <c r="D14" s="846"/>
      <c r="E14" s="846"/>
      <c r="F14" s="847"/>
      <c r="G14" s="842">
        <f>'8'!E28</f>
        <v>55.230000000000004</v>
      </c>
      <c r="H14" s="843"/>
      <c r="I14" s="843"/>
      <c r="J14" s="844"/>
      <c r="K14" s="845">
        <f>'8'!F28</f>
        <v>176.87</v>
      </c>
      <c r="L14" s="846"/>
      <c r="M14" s="846"/>
      <c r="N14" s="847"/>
      <c r="O14" s="344">
        <f>'8'!G28</f>
        <v>1387.78</v>
      </c>
      <c r="P14" s="344">
        <f>'8'!H28</f>
        <v>127.75999999999999</v>
      </c>
      <c r="Q14" s="594">
        <f>'8'!J28</f>
        <v>1891</v>
      </c>
      <c r="R14" s="842">
        <f>'8'!K28</f>
        <v>61.93</v>
      </c>
      <c r="S14" s="843"/>
      <c r="T14" s="843"/>
      <c r="U14" s="844"/>
      <c r="V14" s="842">
        <f>'8'!L28</f>
        <v>70.95</v>
      </c>
      <c r="W14" s="843"/>
      <c r="X14" s="843"/>
      <c r="Y14" s="844"/>
      <c r="Z14" s="842">
        <f>'8'!M28</f>
        <v>234.45999999999998</v>
      </c>
      <c r="AA14" s="843"/>
      <c r="AB14" s="843"/>
      <c r="AC14" s="844"/>
      <c r="AD14" s="344">
        <f>'8'!N28</f>
        <v>1822.2099999999996</v>
      </c>
      <c r="AE14" s="342">
        <f>'8'!O28</f>
        <v>149.33999999999997</v>
      </c>
    </row>
    <row r="15" spans="1:31" ht="16.5" thickBot="1" x14ac:dyDescent="0.3">
      <c r="A15" s="251">
        <v>9</v>
      </c>
      <c r="B15" s="597">
        <f>'9'!C32</f>
        <v>1637</v>
      </c>
      <c r="C15" s="845">
        <f>'9'!D32</f>
        <v>36.989999999999995</v>
      </c>
      <c r="D15" s="846"/>
      <c r="E15" s="846"/>
      <c r="F15" s="847"/>
      <c r="G15" s="842">
        <f>'9'!E32</f>
        <v>45.580000000000005</v>
      </c>
      <c r="H15" s="843"/>
      <c r="I15" s="843"/>
      <c r="J15" s="844"/>
      <c r="K15" s="845">
        <f>'9'!F32</f>
        <v>211.25000000000003</v>
      </c>
      <c r="L15" s="846"/>
      <c r="M15" s="846"/>
      <c r="N15" s="847"/>
      <c r="O15" s="342">
        <f>'9'!G32</f>
        <v>1380.5500000000002</v>
      </c>
      <c r="P15" s="342">
        <f>'9'!H32</f>
        <v>40.78</v>
      </c>
      <c r="Q15" s="597">
        <f>'9'!J32</f>
        <v>2110</v>
      </c>
      <c r="R15" s="842">
        <f>'9'!K32</f>
        <v>49.599999999999994</v>
      </c>
      <c r="S15" s="843"/>
      <c r="T15" s="843"/>
      <c r="U15" s="844"/>
      <c r="V15" s="842">
        <f>'9'!L32</f>
        <v>55.18</v>
      </c>
      <c r="W15" s="843"/>
      <c r="X15" s="843"/>
      <c r="Y15" s="844"/>
      <c r="Z15" s="842">
        <f>'9'!M32</f>
        <v>270.58000000000004</v>
      </c>
      <c r="AA15" s="843"/>
      <c r="AB15" s="843"/>
      <c r="AC15" s="844"/>
      <c r="AD15" s="342">
        <f>'9'!N32</f>
        <v>1786.5700000000002</v>
      </c>
      <c r="AE15" s="345">
        <f>'9'!O32</f>
        <v>71.900000000000006</v>
      </c>
    </row>
    <row r="16" spans="1:31" ht="16.5" thickBot="1" x14ac:dyDescent="0.3">
      <c r="A16" s="253">
        <v>10</v>
      </c>
      <c r="B16" s="597">
        <f>'10'!C29</f>
        <v>1558</v>
      </c>
      <c r="C16" s="845">
        <f>'10'!D29</f>
        <v>42.819999999999993</v>
      </c>
      <c r="D16" s="846"/>
      <c r="E16" s="846"/>
      <c r="F16" s="847"/>
      <c r="G16" s="842">
        <f>'10'!E29</f>
        <v>51.280000000000008</v>
      </c>
      <c r="H16" s="843"/>
      <c r="I16" s="843"/>
      <c r="J16" s="844"/>
      <c r="K16" s="845">
        <f>'10'!F29</f>
        <v>200.29</v>
      </c>
      <c r="L16" s="846"/>
      <c r="M16" s="846"/>
      <c r="N16" s="847"/>
      <c r="O16" s="342">
        <f>'10'!G29</f>
        <v>1438.29</v>
      </c>
      <c r="P16" s="342">
        <f>'10'!H29</f>
        <v>49.82</v>
      </c>
      <c r="Q16" s="597">
        <f>'10'!J29</f>
        <v>1801</v>
      </c>
      <c r="R16" s="842">
        <f>'10'!K29</f>
        <v>53.36</v>
      </c>
      <c r="S16" s="843"/>
      <c r="T16" s="843"/>
      <c r="U16" s="844"/>
      <c r="V16" s="842">
        <f>'10'!L29</f>
        <v>63.300000000000004</v>
      </c>
      <c r="W16" s="843"/>
      <c r="X16" s="843"/>
      <c r="Y16" s="844"/>
      <c r="Z16" s="842">
        <f>'10'!M29</f>
        <v>255.01999999999998</v>
      </c>
      <c r="AA16" s="843"/>
      <c r="AB16" s="843"/>
      <c r="AC16" s="844"/>
      <c r="AD16" s="342">
        <f>'10'!N29</f>
        <v>1800.6799999999998</v>
      </c>
      <c r="AE16" s="342">
        <f>'10'!O29</f>
        <v>54.11</v>
      </c>
    </row>
    <row r="17" spans="1:31" ht="37.5" customHeight="1" thickBot="1" x14ac:dyDescent="0.3">
      <c r="A17" s="240" t="s">
        <v>10</v>
      </c>
      <c r="B17" s="254">
        <f>SUM(B7:B16)</f>
        <v>15945</v>
      </c>
      <c r="C17" s="836">
        <f>SUM(C7:C16)</f>
        <v>421.435</v>
      </c>
      <c r="D17" s="837"/>
      <c r="E17" s="837"/>
      <c r="F17" s="838"/>
      <c r="G17" s="836">
        <f t="shared" ref="G17:Q17" si="0">SUM(G7:G16)</f>
        <v>463.20000000000005</v>
      </c>
      <c r="H17" s="837"/>
      <c r="I17" s="837"/>
      <c r="J17" s="838"/>
      <c r="K17" s="836">
        <f t="shared" si="0"/>
        <v>2028.37</v>
      </c>
      <c r="L17" s="837"/>
      <c r="M17" s="837"/>
      <c r="N17" s="838"/>
      <c r="O17" s="255">
        <f t="shared" si="0"/>
        <v>13979.970000000001</v>
      </c>
      <c r="P17" s="256">
        <f t="shared" si="0"/>
        <v>734.84</v>
      </c>
      <c r="Q17" s="254">
        <f t="shared" si="0"/>
        <v>19606</v>
      </c>
      <c r="R17" s="836">
        <f>SUM(R7:R16)</f>
        <v>538.99</v>
      </c>
      <c r="S17" s="837"/>
      <c r="T17" s="837"/>
      <c r="U17" s="838"/>
      <c r="V17" s="836">
        <f>SUM(V7:V16)</f>
        <v>600.32499999999993</v>
      </c>
      <c r="W17" s="837"/>
      <c r="X17" s="837"/>
      <c r="Y17" s="838"/>
      <c r="Z17" s="836">
        <f>SUM(Z7:Z16)</f>
        <v>2611.58</v>
      </c>
      <c r="AA17" s="837"/>
      <c r="AB17" s="837"/>
      <c r="AC17" s="838"/>
      <c r="AD17" s="255">
        <f>SUM(AD7:AD16)</f>
        <v>18059.73</v>
      </c>
      <c r="AE17" s="257">
        <f>SUM(AE7:AE16)</f>
        <v>894.09999999999991</v>
      </c>
    </row>
    <row r="18" spans="1:31" ht="37.5" customHeight="1" thickBot="1" x14ac:dyDescent="0.3">
      <c r="A18" s="528" t="s">
        <v>102</v>
      </c>
      <c r="B18" s="529"/>
      <c r="C18" s="833">
        <f>ROUND(C17/A16, 2)</f>
        <v>42.14</v>
      </c>
      <c r="D18" s="834"/>
      <c r="E18" s="834"/>
      <c r="F18" s="835"/>
      <c r="G18" s="833">
        <f>ROUND(G17/A16, 2)</f>
        <v>46.32</v>
      </c>
      <c r="H18" s="834"/>
      <c r="I18" s="834"/>
      <c r="J18" s="835"/>
      <c r="K18" s="833">
        <f>ROUND(K17/A16, 2)</f>
        <v>202.84</v>
      </c>
      <c r="L18" s="834"/>
      <c r="M18" s="834"/>
      <c r="N18" s="835"/>
      <c r="O18" s="530">
        <f>ROUND(O17/A16, 2)</f>
        <v>1398</v>
      </c>
      <c r="P18" s="531">
        <f>ROUND(P17/A16, 2)</f>
        <v>73.48</v>
      </c>
      <c r="Q18" s="529"/>
      <c r="R18" s="833">
        <f>ROUND(R17/A16, 2)</f>
        <v>53.9</v>
      </c>
      <c r="S18" s="834"/>
      <c r="T18" s="834"/>
      <c r="U18" s="835"/>
      <c r="V18" s="833">
        <f>ROUND(V17/A16, 2)</f>
        <v>60.03</v>
      </c>
      <c r="W18" s="834"/>
      <c r="X18" s="834"/>
      <c r="Y18" s="835"/>
      <c r="Z18" s="833">
        <f>ROUND(Z17/A16, 2)</f>
        <v>261.16000000000003</v>
      </c>
      <c r="AA18" s="834"/>
      <c r="AB18" s="834"/>
      <c r="AC18" s="835"/>
      <c r="AD18" s="530">
        <f>ROUND(AD17/A16, 2)</f>
        <v>1805.97</v>
      </c>
      <c r="AE18" s="532">
        <f>ROUND(AE17/A16, 2)</f>
        <v>89.41</v>
      </c>
    </row>
    <row r="19" spans="1:31" ht="37.5" customHeight="1" thickBot="1" x14ac:dyDescent="0.3">
      <c r="A19" s="527" t="s">
        <v>166</v>
      </c>
      <c r="B19" s="247"/>
      <c r="C19" s="800">
        <v>42</v>
      </c>
      <c r="D19" s="801"/>
      <c r="E19" s="801"/>
      <c r="F19" s="802"/>
      <c r="G19" s="800">
        <v>47</v>
      </c>
      <c r="H19" s="801"/>
      <c r="I19" s="801"/>
      <c r="J19" s="802"/>
      <c r="K19" s="800">
        <v>203</v>
      </c>
      <c r="L19" s="801"/>
      <c r="M19" s="801"/>
      <c r="N19" s="802"/>
      <c r="O19" s="249">
        <v>1400</v>
      </c>
      <c r="P19" s="250"/>
      <c r="Q19" s="247"/>
      <c r="R19" s="800">
        <v>54</v>
      </c>
      <c r="S19" s="801"/>
      <c r="T19" s="801"/>
      <c r="U19" s="802"/>
      <c r="V19" s="800">
        <v>60</v>
      </c>
      <c r="W19" s="801"/>
      <c r="X19" s="801"/>
      <c r="Y19" s="802"/>
      <c r="Z19" s="800">
        <v>261</v>
      </c>
      <c r="AA19" s="801"/>
      <c r="AB19" s="801"/>
      <c r="AC19" s="802"/>
      <c r="AD19" s="245">
        <v>1800</v>
      </c>
      <c r="AE19" s="248"/>
    </row>
    <row r="20" spans="1:31" ht="32.25" thickBot="1" x14ac:dyDescent="0.3">
      <c r="A20" s="241" t="s">
        <v>11</v>
      </c>
      <c r="B20" s="242"/>
      <c r="C20" s="806">
        <f>ROUND(C18*100/C19, 0)</f>
        <v>100</v>
      </c>
      <c r="D20" s="807"/>
      <c r="E20" s="807"/>
      <c r="F20" s="808"/>
      <c r="G20" s="806">
        <f>ROUND(G18*100/G19, 0)</f>
        <v>99</v>
      </c>
      <c r="H20" s="807"/>
      <c r="I20" s="807"/>
      <c r="J20" s="808"/>
      <c r="K20" s="806">
        <f>ROUND(K18*100/K19, 0)</f>
        <v>100</v>
      </c>
      <c r="L20" s="807"/>
      <c r="M20" s="807"/>
      <c r="N20" s="808"/>
      <c r="O20" s="346">
        <f>ROUND(O18*100/O19, 0)</f>
        <v>100</v>
      </c>
      <c r="P20" s="243"/>
      <c r="Q20" s="246"/>
      <c r="R20" s="803">
        <f>ROUND(R18*100/R19, 0)</f>
        <v>100</v>
      </c>
      <c r="S20" s="804"/>
      <c r="T20" s="804"/>
      <c r="U20" s="805"/>
      <c r="V20" s="803">
        <f>ROUND(V18*100/V19, 0)</f>
        <v>100</v>
      </c>
      <c r="W20" s="804"/>
      <c r="X20" s="804"/>
      <c r="Y20" s="805"/>
      <c r="Z20" s="803">
        <f>ROUND(Z18*100/Z19, 0)</f>
        <v>100</v>
      </c>
      <c r="AA20" s="804"/>
      <c r="AB20" s="804"/>
      <c r="AC20" s="805"/>
      <c r="AD20" s="347">
        <f>ROUND(AD18*100/AD19, 0)</f>
        <v>100</v>
      </c>
      <c r="AE20" s="244"/>
    </row>
  </sheetData>
  <mergeCells count="96">
    <mergeCell ref="A1:AE1"/>
    <mergeCell ref="Z13:AC13"/>
    <mergeCell ref="Z14:AC14"/>
    <mergeCell ref="Z15:AC15"/>
    <mergeCell ref="Z16:AC16"/>
    <mergeCell ref="V13:Y13"/>
    <mergeCell ref="V14:Y14"/>
    <mergeCell ref="V15:Y15"/>
    <mergeCell ref="V16:Y16"/>
    <mergeCell ref="R13:U13"/>
    <mergeCell ref="R14:U14"/>
    <mergeCell ref="R15:U15"/>
    <mergeCell ref="R16:U16"/>
    <mergeCell ref="R6:U6"/>
    <mergeCell ref="R7:U7"/>
    <mergeCell ref="R8:U8"/>
    <mergeCell ref="Z17:AC17"/>
    <mergeCell ref="Z18:AC18"/>
    <mergeCell ref="Z7:AC7"/>
    <mergeCell ref="Z8:AC8"/>
    <mergeCell ref="Z9:AC9"/>
    <mergeCell ref="Z10:AC10"/>
    <mergeCell ref="Z11:AC11"/>
    <mergeCell ref="Z12:AC12"/>
    <mergeCell ref="V17:Y17"/>
    <mergeCell ref="V18:Y18"/>
    <mergeCell ref="V7:Y7"/>
    <mergeCell ref="V8:Y8"/>
    <mergeCell ref="V9:Y9"/>
    <mergeCell ref="V10:Y10"/>
    <mergeCell ref="V11:Y11"/>
    <mergeCell ref="V12:Y12"/>
    <mergeCell ref="R17:U17"/>
    <mergeCell ref="R18:U18"/>
    <mergeCell ref="K16:N16"/>
    <mergeCell ref="K17:N17"/>
    <mergeCell ref="K18:N18"/>
    <mergeCell ref="G15:J15"/>
    <mergeCell ref="R9:U9"/>
    <mergeCell ref="R10:U10"/>
    <mergeCell ref="R11:U11"/>
    <mergeCell ref="R12:U12"/>
    <mergeCell ref="K10:N10"/>
    <mergeCell ref="K11:N11"/>
    <mergeCell ref="K12:N12"/>
    <mergeCell ref="G16:J16"/>
    <mergeCell ref="C5:N5"/>
    <mergeCell ref="K6:N6"/>
    <mergeCell ref="K7:N7"/>
    <mergeCell ref="K8:N8"/>
    <mergeCell ref="K9:N9"/>
    <mergeCell ref="C9:F9"/>
    <mergeCell ref="C10:F10"/>
    <mergeCell ref="C11:F11"/>
    <mergeCell ref="C12:F12"/>
    <mergeCell ref="K13:N13"/>
    <mergeCell ref="K14:N14"/>
    <mergeCell ref="K15:N15"/>
    <mergeCell ref="G12:J12"/>
    <mergeCell ref="G13:J13"/>
    <mergeCell ref="G14:J14"/>
    <mergeCell ref="C18:F18"/>
    <mergeCell ref="G17:J17"/>
    <mergeCell ref="G18:J18"/>
    <mergeCell ref="G6:J6"/>
    <mergeCell ref="G7:J7"/>
    <mergeCell ref="G8:J8"/>
    <mergeCell ref="G9:J9"/>
    <mergeCell ref="G10:J10"/>
    <mergeCell ref="G11:J11"/>
    <mergeCell ref="C13:F13"/>
    <mergeCell ref="C14:F14"/>
    <mergeCell ref="C15:F15"/>
    <mergeCell ref="C16:F16"/>
    <mergeCell ref="C17:F17"/>
    <mergeCell ref="C7:F7"/>
    <mergeCell ref="C8:F8"/>
    <mergeCell ref="B3:P4"/>
    <mergeCell ref="Q3:AE4"/>
    <mergeCell ref="A3:A6"/>
    <mergeCell ref="C6:F6"/>
    <mergeCell ref="V6:Y6"/>
    <mergeCell ref="R5:AC5"/>
    <mergeCell ref="Z6:AC6"/>
    <mergeCell ref="C19:F19"/>
    <mergeCell ref="C20:F20"/>
    <mergeCell ref="G19:J19"/>
    <mergeCell ref="G20:J20"/>
    <mergeCell ref="K19:N19"/>
    <mergeCell ref="K20:N20"/>
    <mergeCell ref="R19:U19"/>
    <mergeCell ref="R20:U20"/>
    <mergeCell ref="V19:Y19"/>
    <mergeCell ref="V20:Y20"/>
    <mergeCell ref="Z19:AC19"/>
    <mergeCell ref="Z20:AC20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activeCell="B1" sqref="B1:O1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400"/>
    </row>
    <row r="2" spans="1:18" s="2" customFormat="1" ht="9.75" customHeight="1" x14ac:dyDescent="0.25">
      <c r="A2" s="860"/>
      <c r="B2" s="798" t="s">
        <v>72</v>
      </c>
      <c r="C2" s="794"/>
      <c r="D2" s="794"/>
      <c r="E2" s="794"/>
      <c r="F2" s="794"/>
      <c r="G2" s="794"/>
      <c r="H2" s="795"/>
      <c r="I2" s="401"/>
      <c r="J2" s="798" t="s">
        <v>32</v>
      </c>
      <c r="K2" s="794"/>
      <c r="L2" s="794"/>
      <c r="M2" s="794"/>
      <c r="N2" s="794"/>
      <c r="O2" s="794"/>
      <c r="P2" s="795"/>
    </row>
    <row r="3" spans="1:18" s="2" customFormat="1" ht="3.75" customHeight="1" thickBot="1" x14ac:dyDescent="0.3">
      <c r="A3" s="861"/>
      <c r="B3" s="799"/>
      <c r="C3" s="796"/>
      <c r="D3" s="796"/>
      <c r="E3" s="796"/>
      <c r="F3" s="796"/>
      <c r="G3" s="796"/>
      <c r="H3" s="797"/>
      <c r="I3" s="517"/>
      <c r="J3" s="799"/>
      <c r="K3" s="796"/>
      <c r="L3" s="796"/>
      <c r="M3" s="796"/>
      <c r="N3" s="796"/>
      <c r="O3" s="796"/>
      <c r="P3" s="797"/>
    </row>
    <row r="4" spans="1:18" s="5" customFormat="1" ht="23.25" customHeight="1" thickBot="1" x14ac:dyDescent="0.25">
      <c r="A4" s="862" t="s">
        <v>0</v>
      </c>
      <c r="B4" s="740" t="s">
        <v>33</v>
      </c>
      <c r="C4" s="402" t="s">
        <v>1</v>
      </c>
      <c r="D4" s="864" t="s">
        <v>2</v>
      </c>
      <c r="E4" s="865"/>
      <c r="F4" s="866"/>
      <c r="G4" s="63" t="s">
        <v>18</v>
      </c>
      <c r="H4" s="335" t="s">
        <v>3</v>
      </c>
      <c r="I4" s="518" t="s">
        <v>165</v>
      </c>
      <c r="J4" s="402" t="s">
        <v>1</v>
      </c>
      <c r="K4" s="864" t="s">
        <v>2</v>
      </c>
      <c r="L4" s="865"/>
      <c r="M4" s="866"/>
      <c r="N4" s="63" t="s">
        <v>18</v>
      </c>
      <c r="O4" s="335" t="s">
        <v>3</v>
      </c>
      <c r="P4" s="518" t="s">
        <v>165</v>
      </c>
      <c r="Q4" s="4"/>
      <c r="R4" s="4"/>
    </row>
    <row r="5" spans="1:18" s="5" customFormat="1" ht="12.75" customHeight="1" thickBot="1" x14ac:dyDescent="0.25">
      <c r="A5" s="863"/>
      <c r="B5" s="741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99" t="s">
        <v>9</v>
      </c>
      <c r="I5" s="183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9" t="s">
        <v>9</v>
      </c>
      <c r="P5" s="60"/>
      <c r="Q5" s="4"/>
      <c r="R5" s="4"/>
    </row>
    <row r="6" spans="1:18" s="2" customFormat="1" ht="14.25" customHeight="1" x14ac:dyDescent="0.25">
      <c r="A6" s="790" t="s">
        <v>227</v>
      </c>
      <c r="B6" s="439" t="s">
        <v>197</v>
      </c>
      <c r="C6" s="225">
        <f>'1'!C10</f>
        <v>490</v>
      </c>
      <c r="D6" s="43">
        <f>'1'!D10</f>
        <v>9.31</v>
      </c>
      <c r="E6" s="43">
        <f>'1'!E10</f>
        <v>10.37</v>
      </c>
      <c r="F6" s="43">
        <f>'1'!F10</f>
        <v>53.010000000000005</v>
      </c>
      <c r="G6" s="43">
        <f>'1'!G10</f>
        <v>341.82</v>
      </c>
      <c r="H6" s="443"/>
      <c r="I6" s="160"/>
      <c r="J6" s="610">
        <f>'1'!J10</f>
        <v>563</v>
      </c>
      <c r="K6" s="43">
        <f>'1'!K10</f>
        <v>12.21</v>
      </c>
      <c r="L6" s="43">
        <f>'1'!L10</f>
        <v>14.110000000000001</v>
      </c>
      <c r="M6" s="43">
        <f>'1'!M10</f>
        <v>67.23</v>
      </c>
      <c r="N6" s="43">
        <f>'1'!N10</f>
        <v>443.89000000000004</v>
      </c>
      <c r="O6" s="443"/>
      <c r="P6" s="61"/>
      <c r="Q6" s="9"/>
      <c r="R6" s="9"/>
    </row>
    <row r="7" spans="1:18" s="2" customFormat="1" ht="14.25" customHeight="1" x14ac:dyDescent="0.25">
      <c r="A7" s="791"/>
      <c r="B7" s="440" t="s">
        <v>198</v>
      </c>
      <c r="C7" s="96">
        <f>'2'!C11</f>
        <v>380</v>
      </c>
      <c r="D7" s="96">
        <f>'2'!D11</f>
        <v>11.68</v>
      </c>
      <c r="E7" s="96">
        <f>'2'!E11</f>
        <v>14.68</v>
      </c>
      <c r="F7" s="96">
        <f>'2'!F11</f>
        <v>37.85</v>
      </c>
      <c r="G7" s="96">
        <f>'2'!G11</f>
        <v>335.48999999999995</v>
      </c>
      <c r="H7" s="141"/>
      <c r="I7" s="99"/>
      <c r="J7" s="111">
        <f>'2'!J11</f>
        <v>480</v>
      </c>
      <c r="K7" s="122">
        <f>'2'!K11</f>
        <v>16.190000000000001</v>
      </c>
      <c r="L7" s="122">
        <f>'2'!L11</f>
        <v>19.73</v>
      </c>
      <c r="M7" s="122">
        <f>'2'!M11</f>
        <v>50.07</v>
      </c>
      <c r="N7" s="611">
        <f>'2'!N11</f>
        <v>443.38</v>
      </c>
      <c r="O7" s="98"/>
      <c r="P7" s="100"/>
      <c r="Q7" s="9"/>
      <c r="R7" s="9"/>
    </row>
    <row r="8" spans="1:18" s="2" customFormat="1" ht="14.25" customHeight="1" x14ac:dyDescent="0.25">
      <c r="A8" s="791"/>
      <c r="B8" s="440" t="s">
        <v>199</v>
      </c>
      <c r="C8" s="96">
        <f>'3'!C11</f>
        <v>365</v>
      </c>
      <c r="D8" s="96">
        <f>'3'!D11</f>
        <v>10.029999999999999</v>
      </c>
      <c r="E8" s="96">
        <f>'3'!E11</f>
        <v>13.75</v>
      </c>
      <c r="F8" s="96">
        <f>'3'!F11</f>
        <v>46.89</v>
      </c>
      <c r="G8" s="96">
        <f>'3'!G11</f>
        <v>351.65</v>
      </c>
      <c r="H8" s="194"/>
      <c r="I8" s="99"/>
      <c r="J8" s="111">
        <f>'3'!J11</f>
        <v>430</v>
      </c>
      <c r="K8" s="122">
        <f>'3'!K11</f>
        <v>11.899999999999999</v>
      </c>
      <c r="L8" s="122">
        <f>'3'!L11</f>
        <v>18.759999999999998</v>
      </c>
      <c r="M8" s="122">
        <f>'3'!M11</f>
        <v>58.290000000000006</v>
      </c>
      <c r="N8" s="120">
        <f>'3'!N11</f>
        <v>448.62</v>
      </c>
      <c r="O8" s="102"/>
      <c r="P8" s="103"/>
      <c r="Q8" s="9"/>
      <c r="R8" s="9"/>
    </row>
    <row r="9" spans="1:18" s="2" customFormat="1" ht="14.25" customHeight="1" x14ac:dyDescent="0.25">
      <c r="A9" s="791"/>
      <c r="B9" s="440" t="s">
        <v>200</v>
      </c>
      <c r="C9" s="130">
        <f>'4'!C10</f>
        <v>398</v>
      </c>
      <c r="D9" s="130">
        <f>'4'!D10</f>
        <v>10.33</v>
      </c>
      <c r="E9" s="130">
        <f>'4'!E10</f>
        <v>8.49</v>
      </c>
      <c r="F9" s="130">
        <f>'4'!F10</f>
        <v>56</v>
      </c>
      <c r="G9" s="130">
        <f>'4'!G10</f>
        <v>348.92</v>
      </c>
      <c r="H9" s="194"/>
      <c r="I9" s="99"/>
      <c r="J9" s="612">
        <f>'4'!J10</f>
        <v>470</v>
      </c>
      <c r="K9" s="121">
        <f>'4'!K10</f>
        <v>13.31</v>
      </c>
      <c r="L9" s="121">
        <f>'4'!L10</f>
        <v>11.389999999999999</v>
      </c>
      <c r="M9" s="121">
        <f>'4'!M10</f>
        <v>72.5</v>
      </c>
      <c r="N9" s="121">
        <f>'4'!N10</f>
        <v>454.3</v>
      </c>
      <c r="O9" s="102"/>
      <c r="P9" s="103"/>
      <c r="Q9" s="9"/>
      <c r="R9" s="9"/>
    </row>
    <row r="10" spans="1:18" s="2" customFormat="1" ht="14.25" customHeight="1" thickBot="1" x14ac:dyDescent="0.3">
      <c r="A10" s="791"/>
      <c r="B10" s="441" t="s">
        <v>201</v>
      </c>
      <c r="C10" s="230">
        <f>'5'!C10</f>
        <v>390</v>
      </c>
      <c r="D10" s="230">
        <f>'5'!D10</f>
        <v>11.25</v>
      </c>
      <c r="E10" s="230">
        <f>'5'!E10</f>
        <v>8.7799999999999994</v>
      </c>
      <c r="F10" s="230">
        <f>'5'!F10</f>
        <v>59.42</v>
      </c>
      <c r="G10" s="230">
        <f>'5'!G10</f>
        <v>363.05</v>
      </c>
      <c r="H10" s="194"/>
      <c r="I10" s="191"/>
      <c r="J10" s="613">
        <f>'5'!J10</f>
        <v>500</v>
      </c>
      <c r="K10" s="614">
        <f>'5'!K10</f>
        <v>14.15</v>
      </c>
      <c r="L10" s="614">
        <f>'5'!L10</f>
        <v>11.09</v>
      </c>
      <c r="M10" s="614">
        <f>'5'!M10</f>
        <v>77.64</v>
      </c>
      <c r="N10" s="230">
        <f>'5'!N10</f>
        <v>469.8</v>
      </c>
      <c r="O10" s="102"/>
      <c r="P10" s="103"/>
      <c r="Q10" s="9"/>
      <c r="R10" s="9"/>
    </row>
    <row r="11" spans="1:18" s="11" customFormat="1" ht="14.25" customHeight="1" thickBot="1" x14ac:dyDescent="0.25">
      <c r="A11" s="791"/>
      <c r="B11" s="406" t="s">
        <v>81</v>
      </c>
      <c r="C11" s="414">
        <f>SUM(C6:C10)</f>
        <v>2023</v>
      </c>
      <c r="D11" s="416">
        <f t="shared" ref="D11:O11" si="0">SUM(D6:D10)</f>
        <v>52.6</v>
      </c>
      <c r="E11" s="415">
        <f t="shared" si="0"/>
        <v>56.07</v>
      </c>
      <c r="F11" s="416">
        <f t="shared" si="0"/>
        <v>253.17000000000002</v>
      </c>
      <c r="G11" s="416">
        <f t="shared" si="0"/>
        <v>1740.93</v>
      </c>
      <c r="H11" s="417">
        <f t="shared" si="0"/>
        <v>0</v>
      </c>
      <c r="I11" s="410">
        <f>SUM(G11/G34*100)</f>
        <v>24.885537647857628</v>
      </c>
      <c r="J11" s="519">
        <f t="shared" si="0"/>
        <v>2443</v>
      </c>
      <c r="K11" s="415">
        <f t="shared" si="0"/>
        <v>67.760000000000005</v>
      </c>
      <c r="L11" s="416">
        <f t="shared" si="0"/>
        <v>75.08</v>
      </c>
      <c r="M11" s="416">
        <f t="shared" si="0"/>
        <v>325.73</v>
      </c>
      <c r="N11" s="416">
        <f t="shared" si="0"/>
        <v>2259.9899999999998</v>
      </c>
      <c r="O11" s="417">
        <f t="shared" si="0"/>
        <v>0</v>
      </c>
      <c r="P11" s="410">
        <f>SUM(N11/N34*100)</f>
        <v>24.95894456328832</v>
      </c>
      <c r="Q11" s="10"/>
      <c r="R11" s="10"/>
    </row>
    <row r="12" spans="1:18" s="11" customFormat="1" ht="14.25" customHeight="1" thickBot="1" x14ac:dyDescent="0.25">
      <c r="A12" s="792"/>
      <c r="B12" s="432"/>
      <c r="C12" s="430">
        <f>ROUND(C11/5, 2)</f>
        <v>404.6</v>
      </c>
      <c r="D12" s="429">
        <f>ROUND(D11/5, 2)</f>
        <v>10.52</v>
      </c>
      <c r="E12" s="430">
        <f>ROUND(E11/5, 2)</f>
        <v>11.21</v>
      </c>
      <c r="F12" s="429">
        <f>ROUND(F11/5, 2)</f>
        <v>50.63</v>
      </c>
      <c r="G12" s="430">
        <f>ROUND(G11/5, 2)</f>
        <v>348.19</v>
      </c>
      <c r="H12" s="431"/>
      <c r="I12" s="412"/>
      <c r="J12" s="520">
        <f>ROUND(J11/5, 2)</f>
        <v>488.6</v>
      </c>
      <c r="K12" s="430">
        <f>ROUND(K11/5, 2)</f>
        <v>13.55</v>
      </c>
      <c r="L12" s="430">
        <f>ROUND(L11/5, 2)</f>
        <v>15.02</v>
      </c>
      <c r="M12" s="660">
        <f>ROUND(M11/5, 2)</f>
        <v>65.150000000000006</v>
      </c>
      <c r="N12" s="430">
        <f>ROUND(N11/5, 2)</f>
        <v>452</v>
      </c>
      <c r="O12" s="418"/>
      <c r="P12" s="412"/>
      <c r="Q12" s="10"/>
      <c r="R12" s="10"/>
    </row>
    <row r="13" spans="1:18" s="2" customFormat="1" ht="14.25" customHeight="1" x14ac:dyDescent="0.25">
      <c r="A13" s="852" t="s">
        <v>157</v>
      </c>
      <c r="B13" s="442" t="s">
        <v>202</v>
      </c>
      <c r="C13" s="127">
        <f>'1'!C19</f>
        <v>593</v>
      </c>
      <c r="D13" s="107">
        <f>'1'!D19</f>
        <v>14.129999999999999</v>
      </c>
      <c r="E13" s="107">
        <f>'1'!E19</f>
        <v>15.93</v>
      </c>
      <c r="F13" s="107">
        <f>'1'!F19</f>
        <v>70.31</v>
      </c>
      <c r="G13" s="107">
        <f>'1'!G19</f>
        <v>477.41999999999996</v>
      </c>
      <c r="H13" s="108"/>
      <c r="I13" s="196"/>
      <c r="J13" s="610">
        <f>'1'!J19</f>
        <v>717</v>
      </c>
      <c r="K13" s="107">
        <f>'1'!K19</f>
        <v>18.09</v>
      </c>
      <c r="L13" s="107">
        <f>'1'!L19</f>
        <v>20.38</v>
      </c>
      <c r="M13" s="107">
        <f>'1'!M19</f>
        <v>86.289999999999992</v>
      </c>
      <c r="N13" s="107">
        <f>'1'!N19</f>
        <v>599.74</v>
      </c>
      <c r="O13" s="108"/>
      <c r="P13" s="109"/>
      <c r="Q13" s="18"/>
      <c r="R13" s="9"/>
    </row>
    <row r="14" spans="1:18" s="2" customFormat="1" ht="14.25" customHeight="1" x14ac:dyDescent="0.25">
      <c r="A14" s="758"/>
      <c r="B14" s="440" t="s">
        <v>203</v>
      </c>
      <c r="C14" s="96">
        <f>'2'!C20</f>
        <v>540</v>
      </c>
      <c r="D14" s="122">
        <f>'2'!D20</f>
        <v>12.749999999999998</v>
      </c>
      <c r="E14" s="122">
        <f>'2'!E20</f>
        <v>11.76</v>
      </c>
      <c r="F14" s="122">
        <f>'2'!F20</f>
        <v>67.12</v>
      </c>
      <c r="G14" s="127">
        <f>'2'!G20</f>
        <v>468.41</v>
      </c>
      <c r="H14" s="141"/>
      <c r="I14" s="99"/>
      <c r="J14" s="616">
        <f>'2'!J20</f>
        <v>685</v>
      </c>
      <c r="K14" s="110">
        <f>'2'!K20</f>
        <v>15.52</v>
      </c>
      <c r="L14" s="110">
        <f>'2'!L20</f>
        <v>21.31</v>
      </c>
      <c r="M14" s="110">
        <f>'2'!M20</f>
        <v>90.140000000000015</v>
      </c>
      <c r="N14" s="110">
        <f>'2'!N20</f>
        <v>602.24</v>
      </c>
      <c r="O14" s="98"/>
      <c r="P14" s="100"/>
      <c r="Q14" s="9"/>
      <c r="R14" s="9"/>
    </row>
    <row r="15" spans="1:18" s="2" customFormat="1" ht="14.25" customHeight="1" x14ac:dyDescent="0.25">
      <c r="A15" s="758"/>
      <c r="B15" s="440" t="s">
        <v>204</v>
      </c>
      <c r="C15" s="96">
        <f>'3'!C23</f>
        <v>560</v>
      </c>
      <c r="D15" s="122">
        <f>'3'!D23</f>
        <v>15.14</v>
      </c>
      <c r="E15" s="122">
        <f>'3'!E23</f>
        <v>15.879999999999999</v>
      </c>
      <c r="F15" s="122">
        <f>'3'!F23</f>
        <v>74.180000000000007</v>
      </c>
      <c r="G15" s="127">
        <f>'3'!G23</f>
        <v>501.09000000000003</v>
      </c>
      <c r="H15" s="98"/>
      <c r="I15" s="99"/>
      <c r="J15" s="111">
        <f>'3'!J23</f>
        <v>676</v>
      </c>
      <c r="K15" s="122">
        <f>'3'!K23</f>
        <v>18.72</v>
      </c>
      <c r="L15" s="122">
        <f>'3'!L23</f>
        <v>20.36</v>
      </c>
      <c r="M15" s="122">
        <f>'3'!M23</f>
        <v>91.63000000000001</v>
      </c>
      <c r="N15" s="96">
        <f>'3'!N23</f>
        <v>625.54999999999995</v>
      </c>
      <c r="O15" s="98"/>
      <c r="P15" s="100"/>
      <c r="Q15" s="9"/>
      <c r="R15" s="9"/>
    </row>
    <row r="16" spans="1:18" s="2" customFormat="1" ht="14.25" customHeight="1" x14ac:dyDescent="0.25">
      <c r="A16" s="758"/>
      <c r="B16" s="440" t="s">
        <v>205</v>
      </c>
      <c r="C16" s="96">
        <f>'4'!C20</f>
        <v>545</v>
      </c>
      <c r="D16" s="122">
        <f>'4'!D20</f>
        <v>15.059999999999999</v>
      </c>
      <c r="E16" s="122">
        <f>'4'!E20</f>
        <v>17.149999999999999</v>
      </c>
      <c r="F16" s="122">
        <f>'4'!F20</f>
        <v>67.429999999999993</v>
      </c>
      <c r="G16" s="122">
        <f>'4'!G20</f>
        <v>484.54</v>
      </c>
      <c r="H16" s="96"/>
      <c r="I16" s="116"/>
      <c r="J16" s="111">
        <f>'4'!J20</f>
        <v>675</v>
      </c>
      <c r="K16" s="96">
        <f>'4'!K20</f>
        <v>17.419999999999998</v>
      </c>
      <c r="L16" s="96">
        <f>'4'!L20</f>
        <v>19.41</v>
      </c>
      <c r="M16" s="96">
        <f>'4'!M20</f>
        <v>102.46</v>
      </c>
      <c r="N16" s="96">
        <f>'4'!N20</f>
        <v>654.34999999999991</v>
      </c>
      <c r="O16" s="123"/>
      <c r="P16" s="145"/>
      <c r="Q16" s="18"/>
      <c r="R16" s="9"/>
    </row>
    <row r="17" spans="1:27" s="2" customFormat="1" ht="14.25" customHeight="1" thickBot="1" x14ac:dyDescent="0.3">
      <c r="A17" s="758"/>
      <c r="B17" s="441" t="s">
        <v>206</v>
      </c>
      <c r="C17" s="545">
        <f>'5'!C19</f>
        <v>556</v>
      </c>
      <c r="D17" s="114">
        <f>'5'!D19</f>
        <v>17.565000000000001</v>
      </c>
      <c r="E17" s="114">
        <f>'5'!E19</f>
        <v>16.97</v>
      </c>
      <c r="F17" s="114">
        <f>'5'!F19</f>
        <v>76.27</v>
      </c>
      <c r="G17" s="545">
        <f>'5'!G19</f>
        <v>487.08</v>
      </c>
      <c r="H17" s="615"/>
      <c r="I17" s="197"/>
      <c r="J17" s="617">
        <f>'5'!J19</f>
        <v>694</v>
      </c>
      <c r="K17" s="545">
        <f>'5'!K19</f>
        <v>23.830000000000002</v>
      </c>
      <c r="L17" s="545">
        <f>'5'!L19</f>
        <v>23.75</v>
      </c>
      <c r="M17" s="545">
        <f>'5'!M19</f>
        <v>84.960000000000008</v>
      </c>
      <c r="N17" s="545">
        <f>'5'!N19</f>
        <v>648.98</v>
      </c>
      <c r="O17" s="115"/>
      <c r="P17" s="117"/>
      <c r="Q17" s="9"/>
      <c r="R17" s="9"/>
    </row>
    <row r="18" spans="1:27" s="13" customFormat="1" ht="14.25" customHeight="1" thickBot="1" x14ac:dyDescent="0.25">
      <c r="A18" s="758"/>
      <c r="B18" s="406" t="s">
        <v>30</v>
      </c>
      <c r="C18" s="411">
        <f t="shared" ref="C18:H18" si="1">SUM(C13:C17)</f>
        <v>2794</v>
      </c>
      <c r="D18" s="407">
        <f t="shared" si="1"/>
        <v>74.644999999999996</v>
      </c>
      <c r="E18" s="407">
        <f t="shared" si="1"/>
        <v>77.69</v>
      </c>
      <c r="F18" s="408">
        <f t="shared" si="1"/>
        <v>355.31</v>
      </c>
      <c r="G18" s="407">
        <f t="shared" si="1"/>
        <v>2418.54</v>
      </c>
      <c r="H18" s="409">
        <f t="shared" si="1"/>
        <v>0</v>
      </c>
      <c r="I18" s="410">
        <f>SUM(G18/G34*100)</f>
        <v>34.571561305078077</v>
      </c>
      <c r="J18" s="521">
        <f t="shared" ref="J18:O18" si="2">SUM(J13:J17)</f>
        <v>3447</v>
      </c>
      <c r="K18" s="408">
        <f t="shared" si="2"/>
        <v>93.58</v>
      </c>
      <c r="L18" s="407">
        <f t="shared" si="2"/>
        <v>105.21</v>
      </c>
      <c r="M18" s="407">
        <f t="shared" si="2"/>
        <v>455.48</v>
      </c>
      <c r="N18" s="407">
        <f t="shared" si="2"/>
        <v>3130.86</v>
      </c>
      <c r="O18" s="409">
        <f t="shared" si="2"/>
        <v>0</v>
      </c>
      <c r="P18" s="410">
        <f>SUM(N18/N34*100)</f>
        <v>34.576684487726439</v>
      </c>
    </row>
    <row r="19" spans="1:27" s="13" customFormat="1" ht="14.25" customHeight="1" thickBot="1" x14ac:dyDescent="0.25">
      <c r="A19" s="853"/>
      <c r="B19" s="432"/>
      <c r="C19" s="433">
        <f>ROUND(C18/5, 2)</f>
        <v>558.79999999999995</v>
      </c>
      <c r="D19" s="664">
        <f>ROUND(D18/5, 2)</f>
        <v>14.93</v>
      </c>
      <c r="E19" s="433">
        <f>ROUND(E18/5, 2)</f>
        <v>15.54</v>
      </c>
      <c r="F19" s="664">
        <f>ROUND(F18/5, 2)</f>
        <v>71.06</v>
      </c>
      <c r="G19" s="433">
        <f>ROUND(G18/5, 2)</f>
        <v>483.71</v>
      </c>
      <c r="H19" s="434"/>
      <c r="I19" s="412"/>
      <c r="J19" s="444">
        <f>ROUND(J18/5, 2)</f>
        <v>689.4</v>
      </c>
      <c r="K19" s="664">
        <f>ROUND(K18/5, 2)</f>
        <v>18.72</v>
      </c>
      <c r="L19" s="433">
        <f>ROUND(L18/5, 2)</f>
        <v>21.04</v>
      </c>
      <c r="M19" s="664">
        <f>ROUND(M18/5, 2)</f>
        <v>91.1</v>
      </c>
      <c r="N19" s="433">
        <f>ROUND(N18/5, 2)</f>
        <v>626.16999999999996</v>
      </c>
      <c r="O19" s="413"/>
      <c r="P19" s="412"/>
    </row>
    <row r="20" spans="1:27" s="2" customFormat="1" ht="14.25" customHeight="1" x14ac:dyDescent="0.25">
      <c r="A20" s="854" t="s">
        <v>228</v>
      </c>
      <c r="B20" s="442" t="s">
        <v>207</v>
      </c>
      <c r="C20" s="619">
        <f>'1'!C23</f>
        <v>245</v>
      </c>
      <c r="D20" s="125">
        <f>'1'!D23</f>
        <v>3.23</v>
      </c>
      <c r="E20" s="125">
        <f>'1'!E23</f>
        <v>8.01</v>
      </c>
      <c r="F20" s="125">
        <f>'1'!F23</f>
        <v>31.97</v>
      </c>
      <c r="G20" s="125">
        <f>'1'!G23</f>
        <v>201.15</v>
      </c>
      <c r="H20" s="148"/>
      <c r="I20" s="170"/>
      <c r="J20" s="219">
        <f>'1'!J23</f>
        <v>310</v>
      </c>
      <c r="K20" s="125">
        <f>'1'!K23</f>
        <v>6.2</v>
      </c>
      <c r="L20" s="125">
        <f>'1'!L23</f>
        <v>8.3000000000000007</v>
      </c>
      <c r="M20" s="125">
        <f>'1'!M23</f>
        <v>42.17</v>
      </c>
      <c r="N20" s="125">
        <f>'1'!N23</f>
        <v>269</v>
      </c>
      <c r="O20" s="132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55"/>
      <c r="B21" s="440" t="s">
        <v>208</v>
      </c>
      <c r="C21" s="619">
        <f>'2'!C24</f>
        <v>227</v>
      </c>
      <c r="D21" s="619">
        <f>'2'!D24</f>
        <v>7.92</v>
      </c>
      <c r="E21" s="619">
        <f>'2'!E24</f>
        <v>7.82</v>
      </c>
      <c r="F21" s="619">
        <f>'2'!F24</f>
        <v>27.65</v>
      </c>
      <c r="G21" s="619">
        <f>'2'!G24</f>
        <v>212.11</v>
      </c>
      <c r="H21" s="148"/>
      <c r="I21" s="170"/>
      <c r="J21" s="219">
        <f>'2'!J24</f>
        <v>241</v>
      </c>
      <c r="K21" s="220">
        <f>'2'!K24</f>
        <v>8.77</v>
      </c>
      <c r="L21" s="220">
        <f>'2'!L24</f>
        <v>8.9499999999999993</v>
      </c>
      <c r="M21" s="220">
        <f>'2'!M24</f>
        <v>38.629999999999995</v>
      </c>
      <c r="N21" s="220">
        <f>'2'!N24</f>
        <v>270.01</v>
      </c>
      <c r="O21" s="132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55"/>
      <c r="B22" s="440" t="s">
        <v>209</v>
      </c>
      <c r="C22" s="619">
        <f>'3'!C27</f>
        <v>200</v>
      </c>
      <c r="D22" s="619">
        <f>'3'!D27</f>
        <v>8.34</v>
      </c>
      <c r="E22" s="619">
        <f>'3'!E27</f>
        <v>8.129999999999999</v>
      </c>
      <c r="F22" s="619">
        <f>'3'!F27</f>
        <v>25.93</v>
      </c>
      <c r="G22" s="619">
        <f>'3'!G27</f>
        <v>216.59</v>
      </c>
      <c r="H22" s="148"/>
      <c r="I22" s="170"/>
      <c r="J22" s="219">
        <f>'3'!J27</f>
        <v>253</v>
      </c>
      <c r="K22" s="220">
        <f>'3'!K27</f>
        <v>11.01</v>
      </c>
      <c r="L22" s="220">
        <f>'3'!L27</f>
        <v>9.41</v>
      </c>
      <c r="M22" s="220">
        <f>'3'!M27</f>
        <v>36.230000000000004</v>
      </c>
      <c r="N22" s="220">
        <f>'3'!N27</f>
        <v>273.37</v>
      </c>
      <c r="O22" s="132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55"/>
      <c r="B23" s="440" t="s">
        <v>210</v>
      </c>
      <c r="C23" s="229">
        <f>'4'!C25</f>
        <v>294</v>
      </c>
      <c r="D23" s="229">
        <f>'4'!D25</f>
        <v>6.660000000000001</v>
      </c>
      <c r="E23" s="229">
        <f>'4'!E25</f>
        <v>5.43</v>
      </c>
      <c r="F23" s="229">
        <f>'4'!F25</f>
        <v>35.57</v>
      </c>
      <c r="G23" s="229">
        <f>'4'!G25</f>
        <v>218.20000000000002</v>
      </c>
      <c r="H23" s="229"/>
      <c r="I23" s="170"/>
      <c r="J23" s="393">
        <f>'4'!J25</f>
        <v>344</v>
      </c>
      <c r="K23" s="384">
        <f>'4'!K25</f>
        <v>7.58</v>
      </c>
      <c r="L23" s="384">
        <f>'4'!L25</f>
        <v>6.77</v>
      </c>
      <c r="M23" s="384">
        <f>'4'!M25</f>
        <v>45.269999999999996</v>
      </c>
      <c r="N23" s="386">
        <f>'4'!N25</f>
        <v>280.2</v>
      </c>
      <c r="O23" s="132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55"/>
      <c r="B24" s="441" t="s">
        <v>211</v>
      </c>
      <c r="C24" s="620">
        <f>'5'!C22</f>
        <v>230</v>
      </c>
      <c r="D24" s="621">
        <f>'5'!D22</f>
        <v>5.85</v>
      </c>
      <c r="E24" s="621">
        <f>'5'!E22</f>
        <v>8.3099999999999987</v>
      </c>
      <c r="F24" s="621">
        <f>'5'!F22</f>
        <v>29.770000000000003</v>
      </c>
      <c r="G24" s="621">
        <f>'5'!G22</f>
        <v>220.48</v>
      </c>
      <c r="H24" s="102"/>
      <c r="I24" s="191"/>
      <c r="J24" s="618">
        <f>'5'!J22</f>
        <v>250</v>
      </c>
      <c r="K24" s="229">
        <f>'5'!K22</f>
        <v>7.1</v>
      </c>
      <c r="L24" s="229">
        <f>'5'!L22</f>
        <v>11.799999999999999</v>
      </c>
      <c r="M24" s="229">
        <f>'5'!M22</f>
        <v>34.6</v>
      </c>
      <c r="N24" s="229">
        <f>'5'!N22</f>
        <v>281.33000000000004</v>
      </c>
      <c r="O24" s="102"/>
      <c r="P24" s="103"/>
    </row>
    <row r="25" spans="1:27" s="13" customFormat="1" ht="14.25" customHeight="1" thickBot="1" x14ac:dyDescent="0.25">
      <c r="A25" s="855"/>
      <c r="B25" s="406" t="s">
        <v>77</v>
      </c>
      <c r="C25" s="411">
        <f t="shared" ref="C25:H25" si="3">SUM(C20:C24)</f>
        <v>1196</v>
      </c>
      <c r="D25" s="407">
        <f t="shared" si="3"/>
        <v>32</v>
      </c>
      <c r="E25" s="407">
        <f t="shared" si="3"/>
        <v>37.700000000000003</v>
      </c>
      <c r="F25" s="408">
        <f t="shared" si="3"/>
        <v>150.89000000000001</v>
      </c>
      <c r="G25" s="407">
        <f t="shared" si="3"/>
        <v>1068.53</v>
      </c>
      <c r="H25" s="409">
        <f t="shared" si="3"/>
        <v>0</v>
      </c>
      <c r="I25" s="410">
        <f>SUM(G25/G34*100)</f>
        <v>15.273987778293963</v>
      </c>
      <c r="J25" s="521">
        <f t="shared" ref="J25:O25" si="4">SUM(J20:J24)</f>
        <v>1398</v>
      </c>
      <c r="K25" s="407">
        <f t="shared" si="4"/>
        <v>40.659999999999997</v>
      </c>
      <c r="L25" s="407">
        <f t="shared" si="4"/>
        <v>45.23</v>
      </c>
      <c r="M25" s="407">
        <f t="shared" si="4"/>
        <v>196.9</v>
      </c>
      <c r="N25" s="407">
        <f t="shared" si="4"/>
        <v>1373.9099999999999</v>
      </c>
      <c r="O25" s="409">
        <f t="shared" si="4"/>
        <v>0</v>
      </c>
      <c r="P25" s="410">
        <f>SUM(N25/N34*100)</f>
        <v>15.173227989923607</v>
      </c>
      <c r="Q25" s="14"/>
      <c r="R25" s="639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56"/>
      <c r="B26" s="432"/>
      <c r="C26" s="444">
        <f>ROUND(C25/5, 2)</f>
        <v>239.2</v>
      </c>
      <c r="D26" s="435">
        <f>ROUND(D25/5, 2)</f>
        <v>6.4</v>
      </c>
      <c r="E26" s="435">
        <f>ROUND(E25/5, 2)</f>
        <v>7.54</v>
      </c>
      <c r="F26" s="668">
        <f>ROUND(F25/5, 2)</f>
        <v>30.18</v>
      </c>
      <c r="G26" s="436">
        <f>ROUND(G25/5, 2)</f>
        <v>213.71</v>
      </c>
      <c r="H26" s="434"/>
      <c r="I26" s="412"/>
      <c r="J26" s="444">
        <f>ROUND(J25/5, 2)</f>
        <v>279.60000000000002</v>
      </c>
      <c r="K26" s="433">
        <f>ROUND(K25/5, 2)</f>
        <v>8.1300000000000008</v>
      </c>
      <c r="L26" s="664">
        <f>ROUND(L25/5, 2)</f>
        <v>9.0500000000000007</v>
      </c>
      <c r="M26" s="664">
        <f>ROUND(M25/5, 2)</f>
        <v>39.380000000000003</v>
      </c>
      <c r="N26" s="433">
        <f>ROUND(N25/5, 2)</f>
        <v>274.77999999999997</v>
      </c>
      <c r="O26" s="413"/>
      <c r="P26" s="412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57" t="s">
        <v>229</v>
      </c>
      <c r="B27" s="442" t="s">
        <v>212</v>
      </c>
      <c r="C27" s="120">
        <f>'1'!C31</f>
        <v>400</v>
      </c>
      <c r="D27" s="107">
        <f>'1'!D31</f>
        <v>9.76</v>
      </c>
      <c r="E27" s="107">
        <f>'1'!E31</f>
        <v>14.959999999999997</v>
      </c>
      <c r="F27" s="107">
        <f>'1'!F31</f>
        <v>45.640000000000008</v>
      </c>
      <c r="G27" s="107">
        <f>'1'!G31</f>
        <v>366.15000000000003</v>
      </c>
      <c r="H27" s="108"/>
      <c r="I27" s="196"/>
      <c r="J27" s="610">
        <f>'1'!J31</f>
        <v>537</v>
      </c>
      <c r="K27" s="622">
        <f>'1'!K31</f>
        <v>12.410000000000002</v>
      </c>
      <c r="L27" s="622">
        <f>'1'!L31</f>
        <v>20.079999999999998</v>
      </c>
      <c r="M27" s="622">
        <f>'1'!M31</f>
        <v>59.760000000000005</v>
      </c>
      <c r="N27" s="622">
        <f>'1'!N31</f>
        <v>472.48</v>
      </c>
      <c r="O27" s="419"/>
      <c r="P27" s="10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58"/>
      <c r="B28" s="440" t="s">
        <v>213</v>
      </c>
      <c r="C28" s="96">
        <f>'2'!C31</f>
        <v>404</v>
      </c>
      <c r="D28" s="96">
        <f>'2'!D31</f>
        <v>12.929999999999998</v>
      </c>
      <c r="E28" s="96">
        <f>'2'!E31</f>
        <v>11.229999999999999</v>
      </c>
      <c r="F28" s="96">
        <f>'2'!F31</f>
        <v>41.709999999999994</v>
      </c>
      <c r="G28" s="96">
        <f>'2'!G31</f>
        <v>345.9</v>
      </c>
      <c r="H28" s="98"/>
      <c r="I28" s="99"/>
      <c r="J28" s="111">
        <f>'2'!J31</f>
        <v>534</v>
      </c>
      <c r="K28" s="96">
        <f>'2'!K31</f>
        <v>15.889999999999999</v>
      </c>
      <c r="L28" s="96">
        <f>'2'!L31</f>
        <v>13.200000000000001</v>
      </c>
      <c r="M28" s="96">
        <f>'2'!M31</f>
        <v>57.629999999999995</v>
      </c>
      <c r="N28" s="96">
        <f>'2'!N31</f>
        <v>451.96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58"/>
      <c r="B29" s="440" t="s">
        <v>214</v>
      </c>
      <c r="C29" s="96">
        <f>'3'!C32</f>
        <v>400</v>
      </c>
      <c r="D29" s="96">
        <f>'3'!D32</f>
        <v>11.129999999999999</v>
      </c>
      <c r="E29" s="96">
        <f>'3'!E32</f>
        <v>6.07</v>
      </c>
      <c r="F29" s="96">
        <f>'3'!F32</f>
        <v>64.569999999999993</v>
      </c>
      <c r="G29" s="96">
        <f>'3'!G32</f>
        <v>357.20999999999992</v>
      </c>
      <c r="H29" s="98"/>
      <c r="I29" s="99"/>
      <c r="J29" s="111">
        <f>'3'!J32</f>
        <v>510</v>
      </c>
      <c r="K29" s="96">
        <f>'3'!K32</f>
        <v>13.509999999999998</v>
      </c>
      <c r="L29" s="96">
        <f>'3'!L32</f>
        <v>7.46</v>
      </c>
      <c r="M29" s="96">
        <f>'3'!M32</f>
        <v>82.26</v>
      </c>
      <c r="N29" s="96">
        <f>'3'!N32</f>
        <v>449.7</v>
      </c>
      <c r="O29" s="98"/>
      <c r="P29" s="403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thickBot="1" x14ac:dyDescent="0.3">
      <c r="A30" s="858"/>
      <c r="B30" s="541" t="s">
        <v>215</v>
      </c>
      <c r="C30" s="96">
        <f>'4'!C31</f>
        <v>460</v>
      </c>
      <c r="D30" s="96">
        <f>'4'!D31</f>
        <v>8.75</v>
      </c>
      <c r="E30" s="96">
        <f>'4'!E31</f>
        <v>9.31</v>
      </c>
      <c r="F30" s="96">
        <f>'4'!F31</f>
        <v>54.53</v>
      </c>
      <c r="G30" s="96">
        <f>'4'!G31</f>
        <v>337.13</v>
      </c>
      <c r="H30" s="98"/>
      <c r="I30" s="99"/>
      <c r="J30" s="111">
        <f>'4'!J31</f>
        <v>560</v>
      </c>
      <c r="K30" s="96">
        <f>'4'!K31</f>
        <v>13.120000000000001</v>
      </c>
      <c r="L30" s="96">
        <f>'4'!L31</f>
        <v>13.100000000000001</v>
      </c>
      <c r="M30" s="96">
        <f>'4'!M31</f>
        <v>70.150000000000006</v>
      </c>
      <c r="N30" s="96">
        <f>'4'!N31</f>
        <v>450.98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58"/>
      <c r="B31" s="442" t="s">
        <v>216</v>
      </c>
      <c r="C31" s="545">
        <f>'5'!C28</f>
        <v>409</v>
      </c>
      <c r="D31" s="545">
        <f>'5'!D28</f>
        <v>8.0400000000000009</v>
      </c>
      <c r="E31" s="545">
        <f>'5'!E28</f>
        <v>15.790000000000001</v>
      </c>
      <c r="F31" s="545">
        <f>'5'!F28</f>
        <v>46.95000000000001</v>
      </c>
      <c r="G31" s="545">
        <f>'5'!G28</f>
        <v>361.35999999999996</v>
      </c>
      <c r="H31" s="545"/>
      <c r="I31" s="99"/>
      <c r="J31" s="617">
        <f>'5'!J28</f>
        <v>501</v>
      </c>
      <c r="K31" s="545">
        <f>'5'!K28</f>
        <v>11.72</v>
      </c>
      <c r="L31" s="545">
        <f>'5'!L28</f>
        <v>20.51</v>
      </c>
      <c r="M31" s="545">
        <f>'5'!M28</f>
        <v>58.490000000000009</v>
      </c>
      <c r="N31" s="545">
        <f>'5'!N28</f>
        <v>464.95</v>
      </c>
      <c r="O31" s="115"/>
      <c r="P31" s="117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58"/>
      <c r="B32" s="406" t="s">
        <v>81</v>
      </c>
      <c r="C32" s="420">
        <f t="shared" ref="C32:H32" si="5">SUM(C27:C31)</f>
        <v>2073</v>
      </c>
      <c r="D32" s="421">
        <f t="shared" si="5"/>
        <v>50.609999999999992</v>
      </c>
      <c r="E32" s="422">
        <f t="shared" si="5"/>
        <v>57.36</v>
      </c>
      <c r="F32" s="421">
        <f t="shared" si="5"/>
        <v>253.4</v>
      </c>
      <c r="G32" s="421">
        <f t="shared" si="5"/>
        <v>1767.7499999999998</v>
      </c>
      <c r="H32" s="423">
        <f t="shared" si="5"/>
        <v>0</v>
      </c>
      <c r="I32" s="410">
        <f>SUM(G32/G34*100)</f>
        <v>25.268913268770319</v>
      </c>
      <c r="J32" s="522">
        <f t="shared" ref="J32:O32" si="6">SUM(J27:J31)</f>
        <v>2642</v>
      </c>
      <c r="K32" s="422">
        <f t="shared" si="6"/>
        <v>66.650000000000006</v>
      </c>
      <c r="L32" s="421">
        <f t="shared" si="6"/>
        <v>74.350000000000009</v>
      </c>
      <c r="M32" s="422">
        <f t="shared" si="6"/>
        <v>328.29</v>
      </c>
      <c r="N32" s="421">
        <f t="shared" si="6"/>
        <v>2290.0700000000002</v>
      </c>
      <c r="O32" s="423">
        <f t="shared" si="6"/>
        <v>0</v>
      </c>
      <c r="P32" s="410">
        <f>SUM(N32/N34*100)</f>
        <v>25.291142959061631</v>
      </c>
    </row>
    <row r="33" spans="1:33" s="16" customFormat="1" ht="14.25" customHeight="1" thickBot="1" x14ac:dyDescent="0.25">
      <c r="A33" s="859"/>
      <c r="B33" s="432"/>
      <c r="C33" s="437">
        <f>ROUND(C32/5, 2)</f>
        <v>414.6</v>
      </c>
      <c r="D33" s="437">
        <f>ROUND(D32/5, 2)</f>
        <v>10.119999999999999</v>
      </c>
      <c r="E33" s="670">
        <f>ROUND(E32/5, 2)</f>
        <v>11.47</v>
      </c>
      <c r="F33" s="670">
        <f>ROUND(F32/5, 2)</f>
        <v>50.68</v>
      </c>
      <c r="G33" s="437">
        <f>ROUND(G32/5, 2)</f>
        <v>353.55</v>
      </c>
      <c r="H33" s="438"/>
      <c r="I33" s="412"/>
      <c r="J33" s="523">
        <f>ROUND(J32/5, 2)</f>
        <v>528.4</v>
      </c>
      <c r="K33" s="437">
        <f>ROUND(K32/5, 2)</f>
        <v>13.33</v>
      </c>
      <c r="L33" s="670">
        <f>ROUND(L32/5, 2)</f>
        <v>14.87</v>
      </c>
      <c r="M33" s="437">
        <f>ROUND(M32/5, 2)</f>
        <v>65.66</v>
      </c>
      <c r="N33" s="437">
        <f>ROUND(N32/5, 2)</f>
        <v>458.01</v>
      </c>
      <c r="O33" s="424"/>
      <c r="P33" s="412"/>
    </row>
    <row r="34" spans="1:33" s="2" customFormat="1" ht="14.25" customHeight="1" thickBot="1" x14ac:dyDescent="0.3">
      <c r="A34" s="470"/>
      <c r="B34" s="471" t="s">
        <v>164</v>
      </c>
      <c r="C34" s="201"/>
      <c r="D34" s="472">
        <f t="shared" ref="D34:I34" si="7">D11+D18+D25+D32</f>
        <v>209.85499999999999</v>
      </c>
      <c r="E34" s="472">
        <f t="shared" si="7"/>
        <v>228.82</v>
      </c>
      <c r="F34" s="472">
        <f t="shared" si="7"/>
        <v>1012.77</v>
      </c>
      <c r="G34" s="472">
        <f t="shared" si="7"/>
        <v>6995.75</v>
      </c>
      <c r="H34" s="200">
        <f t="shared" si="7"/>
        <v>0</v>
      </c>
      <c r="I34" s="536">
        <f t="shared" si="7"/>
        <v>99.999999999999986</v>
      </c>
      <c r="J34" s="201"/>
      <c r="K34" s="472">
        <f t="shared" ref="K34:P34" si="8">K11+K18+K25+K32</f>
        <v>268.64999999999998</v>
      </c>
      <c r="L34" s="472">
        <f t="shared" si="8"/>
        <v>299.87</v>
      </c>
      <c r="M34" s="472">
        <f t="shared" si="8"/>
        <v>1306.4000000000001</v>
      </c>
      <c r="N34" s="472">
        <f>N11+N18+N25+N32</f>
        <v>9054.83</v>
      </c>
      <c r="O34" s="200">
        <f t="shared" si="8"/>
        <v>0</v>
      </c>
      <c r="P34" s="537">
        <f t="shared" si="8"/>
        <v>100</v>
      </c>
    </row>
    <row r="35" spans="1:33" s="2" customFormat="1" ht="14.25" customHeight="1" thickBot="1" x14ac:dyDescent="0.3">
      <c r="A35" s="473"/>
      <c r="B35" s="475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</row>
    <row r="36" spans="1:33" s="2" customFormat="1" ht="14.25" customHeight="1" x14ac:dyDescent="0.25">
      <c r="A36" s="476"/>
      <c r="B36" s="477" t="s">
        <v>158</v>
      </c>
      <c r="C36" s="478"/>
      <c r="D36" s="479">
        <v>42</v>
      </c>
      <c r="E36" s="479">
        <v>47</v>
      </c>
      <c r="F36" s="479">
        <v>203</v>
      </c>
      <c r="G36" s="539">
        <v>1400</v>
      </c>
      <c r="H36" s="480"/>
      <c r="I36" s="480"/>
      <c r="J36" s="478"/>
      <c r="K36" s="479">
        <v>54</v>
      </c>
      <c r="L36" s="479">
        <v>60</v>
      </c>
      <c r="M36" s="479">
        <v>261</v>
      </c>
      <c r="N36" s="540">
        <v>1800</v>
      </c>
      <c r="O36" s="478"/>
      <c r="P36" s="524"/>
    </row>
    <row r="37" spans="1:33" s="2" customFormat="1" ht="14.25" customHeight="1" thickBot="1" x14ac:dyDescent="0.3">
      <c r="A37" s="481"/>
      <c r="B37" s="482" t="s">
        <v>167</v>
      </c>
      <c r="C37" s="483"/>
      <c r="D37" s="533">
        <f>ROUND(D34/5, 0)</f>
        <v>42</v>
      </c>
      <c r="E37" s="533">
        <f>ROUND(E34/5, 0)</f>
        <v>46</v>
      </c>
      <c r="F37" s="533">
        <f>ROUND(F34/5, 0)</f>
        <v>203</v>
      </c>
      <c r="G37" s="538">
        <f>ROUND(G34/5, 0)</f>
        <v>1399</v>
      </c>
      <c r="H37" s="485"/>
      <c r="I37" s="534"/>
      <c r="J37" s="535"/>
      <c r="K37" s="533">
        <f>ROUND(K34/5, 0)</f>
        <v>54</v>
      </c>
      <c r="L37" s="533">
        <f>ROUND(L34/5, 0)</f>
        <v>60</v>
      </c>
      <c r="M37" s="533">
        <f>ROUND(M34/5, 0)</f>
        <v>261</v>
      </c>
      <c r="N37" s="538">
        <f>ROUND(N34/5, 0)</f>
        <v>1811</v>
      </c>
      <c r="O37" s="488"/>
      <c r="P37" s="525"/>
    </row>
    <row r="38" spans="1:33" x14ac:dyDescent="0.25">
      <c r="A38" s="9"/>
      <c r="B38" s="395"/>
      <c r="C38" s="4"/>
      <c r="D38" s="19"/>
      <c r="E38" s="19"/>
      <c r="F38" s="19"/>
      <c r="G38" s="19"/>
      <c r="H38" s="19"/>
      <c r="I38" s="19"/>
      <c r="J38" s="9"/>
      <c r="K38" s="9"/>
    </row>
    <row r="39" spans="1:33" x14ac:dyDescent="0.25">
      <c r="A39" s="9"/>
      <c r="B39" s="395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33" x14ac:dyDescent="0.25">
      <c r="A40" s="9"/>
      <c r="B40" s="395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  <c r="U40" s="425"/>
      <c r="V40" s="426"/>
      <c r="W40" s="426"/>
      <c r="X40" s="426"/>
      <c r="Y40" s="426"/>
      <c r="Z40" s="426"/>
      <c r="AA40" s="427"/>
      <c r="AB40" s="428"/>
      <c r="AC40" s="426"/>
      <c r="AD40" s="426"/>
      <c r="AE40" s="426"/>
      <c r="AF40" s="426"/>
      <c r="AG40" s="426"/>
    </row>
    <row r="41" spans="1:33" x14ac:dyDescent="0.25">
      <c r="A41" s="9"/>
      <c r="B41" s="395"/>
      <c r="C41" s="21"/>
      <c r="D41" s="9"/>
      <c r="E41" s="9"/>
      <c r="F41" s="9"/>
      <c r="G41" s="9"/>
      <c r="H41" s="9"/>
      <c r="I41" s="9"/>
      <c r="J41" s="9"/>
      <c r="K41" s="9"/>
    </row>
    <row r="42" spans="1:33" x14ac:dyDescent="0.25">
      <c r="A42" s="9"/>
      <c r="B42" s="395"/>
      <c r="C42" s="9"/>
      <c r="D42" s="4"/>
      <c r="E42" s="4"/>
      <c r="F42" s="9"/>
      <c r="G42" s="9"/>
      <c r="H42" s="9"/>
      <c r="I42" s="9"/>
      <c r="J42" s="9"/>
      <c r="K42" s="9"/>
    </row>
    <row r="43" spans="1:33" x14ac:dyDescent="0.25">
      <c r="A43" s="702"/>
      <c r="B43" s="701"/>
      <c r="C43" s="702"/>
      <c r="D43" s="702"/>
      <c r="E43" s="702"/>
      <c r="F43" s="702"/>
      <c r="G43" s="702"/>
      <c r="H43" s="396"/>
      <c r="I43" s="396"/>
      <c r="J43" s="9"/>
      <c r="K43" s="9"/>
    </row>
    <row r="44" spans="1:33" x14ac:dyDescent="0.25">
      <c r="A44" s="702"/>
      <c r="B44" s="701"/>
      <c r="C44" s="702"/>
      <c r="D44" s="396"/>
      <c r="E44" s="396"/>
      <c r="F44" s="396"/>
      <c r="G44" s="702"/>
      <c r="H44" s="396"/>
      <c r="I44" s="396"/>
      <c r="J44" s="9"/>
      <c r="K44" s="9"/>
    </row>
    <row r="45" spans="1:33" x14ac:dyDescent="0.25">
      <c r="A45" s="15"/>
      <c r="B45" s="395"/>
      <c r="C45" s="22"/>
      <c r="D45" s="396"/>
      <c r="E45" s="396"/>
      <c r="F45" s="396"/>
      <c r="G45" s="396"/>
      <c r="H45" s="396"/>
      <c r="I45" s="396"/>
      <c r="J45" s="9"/>
      <c r="K45" s="9"/>
    </row>
    <row r="46" spans="1:33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33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33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396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396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396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396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396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395"/>
      <c r="C66" s="396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395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395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395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395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395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395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395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395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395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395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395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395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395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395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395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395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395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395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395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B43:B44"/>
    <mergeCell ref="C43:C44"/>
    <mergeCell ref="D43:F43"/>
    <mergeCell ref="G43:G44"/>
    <mergeCell ref="B1:O1"/>
    <mergeCell ref="A2:A3"/>
    <mergeCell ref="B2:H3"/>
    <mergeCell ref="J2:P3"/>
    <mergeCell ref="A4:A5"/>
    <mergeCell ref="B4:B5"/>
    <mergeCell ref="D4:F4"/>
    <mergeCell ref="K4:M4"/>
    <mergeCell ref="A13:A19"/>
    <mergeCell ref="A6:A12"/>
    <mergeCell ref="A20:A26"/>
    <mergeCell ref="A27:A33"/>
    <mergeCell ref="A43:A44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opLeftCell="A7" workbookViewId="0">
      <selection activeCell="R36" sqref="R36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400"/>
    </row>
    <row r="2" spans="1:18" s="2" customFormat="1" ht="9.75" customHeight="1" x14ac:dyDescent="0.25">
      <c r="A2" s="860"/>
      <c r="B2" s="798" t="s">
        <v>72</v>
      </c>
      <c r="C2" s="794"/>
      <c r="D2" s="794"/>
      <c r="E2" s="794"/>
      <c r="F2" s="794"/>
      <c r="G2" s="794"/>
      <c r="H2" s="795"/>
      <c r="I2" s="401"/>
      <c r="J2" s="798" t="s">
        <v>32</v>
      </c>
      <c r="K2" s="794"/>
      <c r="L2" s="794"/>
      <c r="M2" s="794"/>
      <c r="N2" s="794"/>
      <c r="O2" s="794"/>
      <c r="P2" s="795"/>
    </row>
    <row r="3" spans="1:18" s="2" customFormat="1" ht="3.75" customHeight="1" thickBot="1" x14ac:dyDescent="0.3">
      <c r="A3" s="861"/>
      <c r="B3" s="799"/>
      <c r="C3" s="796"/>
      <c r="D3" s="796"/>
      <c r="E3" s="796"/>
      <c r="F3" s="796"/>
      <c r="G3" s="796"/>
      <c r="H3" s="797"/>
      <c r="I3" s="517"/>
      <c r="J3" s="799"/>
      <c r="K3" s="796"/>
      <c r="L3" s="796"/>
      <c r="M3" s="796"/>
      <c r="N3" s="796"/>
      <c r="O3" s="796"/>
      <c r="P3" s="797"/>
    </row>
    <row r="4" spans="1:18" s="5" customFormat="1" ht="23.25" customHeight="1" thickBot="1" x14ac:dyDescent="0.25">
      <c r="A4" s="862" t="s">
        <v>0</v>
      </c>
      <c r="B4" s="740" t="s">
        <v>33</v>
      </c>
      <c r="C4" s="402" t="s">
        <v>1</v>
      </c>
      <c r="D4" s="864" t="s">
        <v>2</v>
      </c>
      <c r="E4" s="865"/>
      <c r="F4" s="866"/>
      <c r="G4" s="63" t="s">
        <v>18</v>
      </c>
      <c r="H4" s="335" t="s">
        <v>3</v>
      </c>
      <c r="I4" s="518" t="s">
        <v>165</v>
      </c>
      <c r="J4" s="402" t="s">
        <v>1</v>
      </c>
      <c r="K4" s="864" t="s">
        <v>2</v>
      </c>
      <c r="L4" s="865"/>
      <c r="M4" s="866"/>
      <c r="N4" s="63" t="s">
        <v>18</v>
      </c>
      <c r="O4" s="335" t="s">
        <v>3</v>
      </c>
      <c r="P4" s="518" t="s">
        <v>165</v>
      </c>
      <c r="Q4" s="4"/>
    </row>
    <row r="5" spans="1:18" s="5" customFormat="1" ht="12.75" customHeight="1" thickBot="1" x14ac:dyDescent="0.25">
      <c r="A5" s="863"/>
      <c r="B5" s="741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459" t="s">
        <v>9</v>
      </c>
      <c r="I5" s="183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9" t="s">
        <v>9</v>
      </c>
      <c r="P5" s="60"/>
      <c r="Q5" s="4"/>
    </row>
    <row r="6" spans="1:18" s="2" customFormat="1" ht="14.25" customHeight="1" x14ac:dyDescent="0.25">
      <c r="A6" s="790" t="s">
        <v>227</v>
      </c>
      <c r="B6" s="501" t="s">
        <v>159</v>
      </c>
      <c r="C6" s="489">
        <f>'6'!C10</f>
        <v>350</v>
      </c>
      <c r="D6" s="489">
        <f>'6'!D10</f>
        <v>10.34</v>
      </c>
      <c r="E6" s="489">
        <f>'6'!E10</f>
        <v>11.09</v>
      </c>
      <c r="F6" s="489">
        <f>'6'!F10</f>
        <v>50.900000000000006</v>
      </c>
      <c r="G6" s="489">
        <f>'6'!G10</f>
        <v>345.37</v>
      </c>
      <c r="H6" s="489"/>
      <c r="I6" s="160"/>
      <c r="J6" s="561">
        <f>'6'!J10</f>
        <v>415</v>
      </c>
      <c r="K6" s="562">
        <f>'6'!K10</f>
        <v>13.01</v>
      </c>
      <c r="L6" s="562">
        <f>'6'!L10</f>
        <v>14.420000000000002</v>
      </c>
      <c r="M6" s="562">
        <f>'6'!M10</f>
        <v>65.660000000000011</v>
      </c>
      <c r="N6" s="562">
        <f>'6'!N10</f>
        <v>445.11</v>
      </c>
      <c r="O6" s="560"/>
      <c r="P6" s="61"/>
      <c r="Q6" s="9"/>
      <c r="R6" s="9"/>
    </row>
    <row r="7" spans="1:18" s="2" customFormat="1" ht="14.25" customHeight="1" x14ac:dyDescent="0.25">
      <c r="A7" s="791"/>
      <c r="B7" s="490" t="s">
        <v>160</v>
      </c>
      <c r="C7" s="469">
        <f>'7'!C10</f>
        <v>372</v>
      </c>
      <c r="D7" s="469">
        <f>'7'!D10</f>
        <v>10.6</v>
      </c>
      <c r="E7" s="469">
        <f>'7'!E10</f>
        <v>12.2</v>
      </c>
      <c r="F7" s="469">
        <f>'7'!F10</f>
        <v>50.919999999999995</v>
      </c>
      <c r="G7" s="469">
        <f>'7'!G10</f>
        <v>356.93</v>
      </c>
      <c r="H7" s="491"/>
      <c r="I7" s="99"/>
      <c r="J7" s="496">
        <f>'7'!J10</f>
        <v>450</v>
      </c>
      <c r="K7" s="469">
        <f>'7'!K10</f>
        <v>12.350000000000001</v>
      </c>
      <c r="L7" s="469">
        <f>'7'!L10</f>
        <v>15.870000000000001</v>
      </c>
      <c r="M7" s="469">
        <f>'7'!M10</f>
        <v>61.750000000000007</v>
      </c>
      <c r="N7" s="469">
        <f>'7'!N10</f>
        <v>443.03000000000003</v>
      </c>
      <c r="O7" s="98"/>
      <c r="P7" s="100"/>
      <c r="Q7" s="9"/>
      <c r="R7" s="9"/>
    </row>
    <row r="8" spans="1:18" s="2" customFormat="1" ht="14.25" customHeight="1" x14ac:dyDescent="0.25">
      <c r="A8" s="791"/>
      <c r="B8" s="490" t="s">
        <v>161</v>
      </c>
      <c r="C8" s="469">
        <f>'8'!C9</f>
        <v>350</v>
      </c>
      <c r="D8" s="469">
        <f>'8'!D9</f>
        <v>12.020000000000001</v>
      </c>
      <c r="E8" s="469">
        <f>'8'!E9</f>
        <v>14.540000000000001</v>
      </c>
      <c r="F8" s="469">
        <f>'8'!F9</f>
        <v>40.370000000000005</v>
      </c>
      <c r="G8" s="469">
        <f>'8'!G9</f>
        <v>340.55</v>
      </c>
      <c r="H8" s="492"/>
      <c r="I8" s="99"/>
      <c r="J8" s="496">
        <f>'8'!J9</f>
        <v>415</v>
      </c>
      <c r="K8" s="497">
        <f>'8'!K9</f>
        <v>14.740000000000002</v>
      </c>
      <c r="L8" s="497">
        <f>'8'!L9</f>
        <v>19.059999999999999</v>
      </c>
      <c r="M8" s="497">
        <f>'8'!M9</f>
        <v>54.05</v>
      </c>
      <c r="N8" s="469">
        <f>'8'!N9</f>
        <v>446.4</v>
      </c>
      <c r="O8" s="102"/>
      <c r="P8" s="103"/>
      <c r="Q8" s="9"/>
      <c r="R8" s="9"/>
    </row>
    <row r="9" spans="1:18" s="2" customFormat="1" ht="14.25" customHeight="1" x14ac:dyDescent="0.25">
      <c r="A9" s="791"/>
      <c r="B9" s="490" t="s">
        <v>162</v>
      </c>
      <c r="C9" s="493">
        <f>'9'!C11</f>
        <v>458</v>
      </c>
      <c r="D9" s="493">
        <f>'9'!D11</f>
        <v>8.36</v>
      </c>
      <c r="E9" s="493">
        <f>'9'!E11</f>
        <v>9.33</v>
      </c>
      <c r="F9" s="493">
        <f>'9'!F11</f>
        <v>59.13</v>
      </c>
      <c r="G9" s="493">
        <f>'9'!G11</f>
        <v>355.09</v>
      </c>
      <c r="H9" s="492"/>
      <c r="I9" s="99"/>
      <c r="J9" s="526">
        <f>'9'!J11</f>
        <v>608</v>
      </c>
      <c r="K9" s="579">
        <f>'9'!K11</f>
        <v>10.969999999999999</v>
      </c>
      <c r="L9" s="579">
        <f>'9'!L11</f>
        <v>12.02</v>
      </c>
      <c r="M9" s="579">
        <f>'9'!M11</f>
        <v>76.25</v>
      </c>
      <c r="N9" s="498">
        <f>'9'!N11</f>
        <v>458.44</v>
      </c>
      <c r="O9" s="102"/>
      <c r="P9" s="103"/>
      <c r="Q9" s="9"/>
      <c r="R9" s="9"/>
    </row>
    <row r="10" spans="1:18" s="2" customFormat="1" ht="14.25" customHeight="1" thickBot="1" x14ac:dyDescent="0.3">
      <c r="A10" s="791"/>
      <c r="B10" s="494" t="s">
        <v>163</v>
      </c>
      <c r="C10" s="495">
        <f>'10'!C11</f>
        <v>353</v>
      </c>
      <c r="D10" s="495">
        <f>'10'!D11</f>
        <v>11.309999999999999</v>
      </c>
      <c r="E10" s="495">
        <f>'10'!E11</f>
        <v>11.280000000000001</v>
      </c>
      <c r="F10" s="495">
        <f>'10'!F11</f>
        <v>52.859999999999992</v>
      </c>
      <c r="G10" s="495">
        <f>'10'!G11</f>
        <v>362.98</v>
      </c>
      <c r="H10" s="492"/>
      <c r="I10" s="191"/>
      <c r="J10" s="499">
        <f>'10'!J11</f>
        <v>426</v>
      </c>
      <c r="K10" s="500">
        <f>'10'!K11</f>
        <v>15.44</v>
      </c>
      <c r="L10" s="500">
        <f>'10'!L11</f>
        <v>13.7</v>
      </c>
      <c r="M10" s="500">
        <f>'10'!M11</f>
        <v>69.59</v>
      </c>
      <c r="N10" s="581">
        <f>'10'!N11</f>
        <v>470.80999999999995</v>
      </c>
      <c r="O10" s="102"/>
      <c r="P10" s="103"/>
      <c r="Q10" s="9"/>
      <c r="R10" s="9"/>
    </row>
    <row r="11" spans="1:18" s="11" customFormat="1" ht="14.25" customHeight="1" thickBot="1" x14ac:dyDescent="0.25">
      <c r="A11" s="791"/>
      <c r="B11" s="406" t="s">
        <v>81</v>
      </c>
      <c r="C11" s="414">
        <f>SUM(C6:C10)</f>
        <v>1883</v>
      </c>
      <c r="D11" s="416">
        <f t="shared" ref="D11:O11" si="0">SUM(D6:D10)</f>
        <v>52.629999999999995</v>
      </c>
      <c r="E11" s="415">
        <f t="shared" si="0"/>
        <v>58.44</v>
      </c>
      <c r="F11" s="416">
        <f t="shared" si="0"/>
        <v>254.17999999999998</v>
      </c>
      <c r="G11" s="416">
        <f t="shared" si="0"/>
        <v>1760.9199999999998</v>
      </c>
      <c r="H11" s="417">
        <f t="shared" si="0"/>
        <v>0</v>
      </c>
      <c r="I11" s="410">
        <f>SUM(G11/G34*100)</f>
        <v>25.21283693812623</v>
      </c>
      <c r="J11" s="519">
        <f t="shared" si="0"/>
        <v>2314</v>
      </c>
      <c r="K11" s="415">
        <f t="shared" si="0"/>
        <v>66.510000000000005</v>
      </c>
      <c r="L11" s="416">
        <f t="shared" si="0"/>
        <v>75.070000000000007</v>
      </c>
      <c r="M11" s="416">
        <f t="shared" si="0"/>
        <v>327.30000000000007</v>
      </c>
      <c r="N11" s="416">
        <f t="shared" si="0"/>
        <v>2263.79</v>
      </c>
      <c r="O11" s="417">
        <f t="shared" si="0"/>
        <v>0</v>
      </c>
      <c r="P11" s="410">
        <f>SUM(N11/N34*100)</f>
        <v>25.139535141978254</v>
      </c>
      <c r="Q11" s="10"/>
      <c r="R11" s="10"/>
    </row>
    <row r="12" spans="1:18" s="11" customFormat="1" ht="14.25" customHeight="1" thickBot="1" x14ac:dyDescent="0.25">
      <c r="A12" s="792"/>
      <c r="B12" s="432"/>
      <c r="C12" s="430">
        <f>ROUND(C11/5, 2)</f>
        <v>376.6</v>
      </c>
      <c r="D12" s="429">
        <f>ROUND(D11/5, 2)</f>
        <v>10.53</v>
      </c>
      <c r="E12" s="430">
        <f>ROUND(E11/5, 2)</f>
        <v>11.69</v>
      </c>
      <c r="F12" s="429">
        <f>ROUND(F11/5, 2)</f>
        <v>50.84</v>
      </c>
      <c r="G12" s="430">
        <f>ROUND(G11/5, 2)</f>
        <v>352.18</v>
      </c>
      <c r="H12" s="431"/>
      <c r="I12" s="412"/>
      <c r="J12" s="520">
        <f>ROUND(J11/5, 2)</f>
        <v>462.8</v>
      </c>
      <c r="K12" s="430">
        <f>ROUND(K11/5, 2)</f>
        <v>13.3</v>
      </c>
      <c r="L12" s="430">
        <f>ROUND(L11/5, 2)</f>
        <v>15.01</v>
      </c>
      <c r="M12" s="430">
        <f>ROUND(M11/5, 2)</f>
        <v>65.459999999999994</v>
      </c>
      <c r="N12" s="430">
        <f>ROUND(N11/5, 2)</f>
        <v>452.76</v>
      </c>
      <c r="O12" s="418"/>
      <c r="P12" s="412"/>
      <c r="Q12" s="10"/>
      <c r="R12" s="10"/>
    </row>
    <row r="13" spans="1:18" s="2" customFormat="1" ht="14.25" customHeight="1" x14ac:dyDescent="0.25">
      <c r="A13" s="852" t="s">
        <v>157</v>
      </c>
      <c r="B13" s="501" t="s">
        <v>159</v>
      </c>
      <c r="C13" s="502">
        <f>'6'!C20</f>
        <v>545</v>
      </c>
      <c r="D13" s="502">
        <f>'6'!D20</f>
        <v>15.26</v>
      </c>
      <c r="E13" s="502">
        <f>'6'!E20</f>
        <v>15.950000000000001</v>
      </c>
      <c r="F13" s="502">
        <f>'6'!F20</f>
        <v>69.180000000000007</v>
      </c>
      <c r="G13" s="502">
        <f>'6'!G20</f>
        <v>479.58000000000004</v>
      </c>
      <c r="H13" s="502"/>
      <c r="I13" s="196"/>
      <c r="J13" s="561">
        <f>'6'!J20</f>
        <v>655</v>
      </c>
      <c r="K13" s="562">
        <f>'6'!K20</f>
        <v>18.14</v>
      </c>
      <c r="L13" s="562">
        <f>'6'!L20</f>
        <v>21.68</v>
      </c>
      <c r="M13" s="562">
        <f>'6'!M20</f>
        <v>89.850000000000009</v>
      </c>
      <c r="N13" s="562">
        <f>'6'!N20</f>
        <v>625.6</v>
      </c>
      <c r="O13" s="560"/>
      <c r="P13" s="109"/>
      <c r="Q13" s="18"/>
      <c r="R13" s="9"/>
    </row>
    <row r="14" spans="1:18" s="2" customFormat="1" ht="14.25" customHeight="1" x14ac:dyDescent="0.25">
      <c r="A14" s="758"/>
      <c r="B14" s="490" t="s">
        <v>160</v>
      </c>
      <c r="C14" s="469">
        <f>'7'!C19</f>
        <v>550</v>
      </c>
      <c r="D14" s="469">
        <f>'7'!D19</f>
        <v>15.99</v>
      </c>
      <c r="E14" s="469">
        <f>'7'!E19</f>
        <v>15.83</v>
      </c>
      <c r="F14" s="469">
        <f>'7'!F19</f>
        <v>70.61</v>
      </c>
      <c r="G14" s="469">
        <f>'7'!G19</f>
        <v>488.90000000000003</v>
      </c>
      <c r="H14" s="491"/>
      <c r="I14" s="99"/>
      <c r="J14" s="526">
        <f>'7'!J19</f>
        <v>680</v>
      </c>
      <c r="K14" s="507">
        <f>'7'!K19</f>
        <v>19.38</v>
      </c>
      <c r="L14" s="507">
        <f>'7'!L19</f>
        <v>19.669999999999998</v>
      </c>
      <c r="M14" s="507">
        <f>'7'!M19</f>
        <v>93.649999999999991</v>
      </c>
      <c r="N14" s="507">
        <f>'7'!N19</f>
        <v>627.61</v>
      </c>
      <c r="O14" s="98"/>
      <c r="P14" s="100"/>
      <c r="Q14" s="9"/>
      <c r="R14" s="9"/>
    </row>
    <row r="15" spans="1:18" s="2" customFormat="1" ht="14.25" customHeight="1" x14ac:dyDescent="0.25">
      <c r="A15" s="758"/>
      <c r="B15" s="490" t="s">
        <v>161</v>
      </c>
      <c r="C15" s="469">
        <f>'8'!C18</f>
        <v>550</v>
      </c>
      <c r="D15" s="469">
        <f>'8'!D18</f>
        <v>14.03</v>
      </c>
      <c r="E15" s="469">
        <f>'8'!E18</f>
        <v>18.36</v>
      </c>
      <c r="F15" s="469">
        <f>'8'!F18</f>
        <v>66.28</v>
      </c>
      <c r="G15" s="469">
        <f>'8'!G18</f>
        <v>481.76</v>
      </c>
      <c r="H15" s="504"/>
      <c r="I15" s="99"/>
      <c r="J15" s="496">
        <f>'8'!J18</f>
        <v>690</v>
      </c>
      <c r="K15" s="469">
        <f>'8'!K18</f>
        <v>19.39</v>
      </c>
      <c r="L15" s="469">
        <f>'8'!L18</f>
        <v>25.160000000000004</v>
      </c>
      <c r="M15" s="469">
        <f>'8'!M18</f>
        <v>81.52</v>
      </c>
      <c r="N15" s="469">
        <f>'8'!N18</f>
        <v>623.56999999999994</v>
      </c>
      <c r="O15" s="98"/>
      <c r="P15" s="100"/>
      <c r="Q15" s="9"/>
      <c r="R15" s="9"/>
    </row>
    <row r="16" spans="1:18" s="2" customFormat="1" ht="14.25" customHeight="1" x14ac:dyDescent="0.25">
      <c r="A16" s="758"/>
      <c r="B16" s="490" t="s">
        <v>162</v>
      </c>
      <c r="C16" s="469">
        <f>'9'!C22</f>
        <v>578</v>
      </c>
      <c r="D16" s="469">
        <f>'9'!D22</f>
        <v>13.08</v>
      </c>
      <c r="E16" s="469">
        <f>'9'!E22</f>
        <v>15.23</v>
      </c>
      <c r="F16" s="469">
        <f>'9'!F22</f>
        <v>77.040000000000006</v>
      </c>
      <c r="G16" s="469">
        <f>'9'!G22</f>
        <v>466.43</v>
      </c>
      <c r="H16" s="469"/>
      <c r="I16" s="116"/>
      <c r="J16" s="496">
        <f>'9'!J22</f>
        <v>747</v>
      </c>
      <c r="K16" s="469">
        <f>'9'!K22</f>
        <v>18.309999999999999</v>
      </c>
      <c r="L16" s="469">
        <f>'9'!L22</f>
        <v>17.43</v>
      </c>
      <c r="M16" s="469">
        <f>'9'!M22</f>
        <v>102.05</v>
      </c>
      <c r="N16" s="469">
        <f>'9'!N22</f>
        <v>640.31999999999994</v>
      </c>
      <c r="O16" s="123"/>
      <c r="P16" s="145"/>
      <c r="Q16" s="18"/>
      <c r="R16" s="9"/>
    </row>
    <row r="17" spans="1:27" s="2" customFormat="1" ht="14.25" customHeight="1" thickBot="1" x14ac:dyDescent="0.3">
      <c r="A17" s="758"/>
      <c r="B17" s="494" t="s">
        <v>163</v>
      </c>
      <c r="C17" s="505">
        <f>'10'!C19</f>
        <v>535</v>
      </c>
      <c r="D17" s="505">
        <f>'10'!D19</f>
        <v>15.95</v>
      </c>
      <c r="E17" s="505">
        <f>'10'!E19</f>
        <v>15.81</v>
      </c>
      <c r="F17" s="505">
        <f>'10'!F19</f>
        <v>70.320000000000007</v>
      </c>
      <c r="G17" s="505">
        <f>'10'!G19</f>
        <v>487.07</v>
      </c>
      <c r="H17" s="506"/>
      <c r="I17" s="197"/>
      <c r="J17" s="582">
        <f>'10'!J19</f>
        <v>635</v>
      </c>
      <c r="K17" s="505">
        <f>'10'!K19</f>
        <v>18.670000000000002</v>
      </c>
      <c r="L17" s="505">
        <f>'10'!L19</f>
        <v>20.72</v>
      </c>
      <c r="M17" s="505">
        <f>'10'!M19</f>
        <v>88.55</v>
      </c>
      <c r="N17" s="505">
        <f>'10'!N19</f>
        <v>603.12</v>
      </c>
      <c r="O17" s="115"/>
      <c r="P17" s="117"/>
      <c r="Q17" s="9"/>
      <c r="R17" s="9"/>
    </row>
    <row r="18" spans="1:27" s="13" customFormat="1" ht="14.25" customHeight="1" thickBot="1" x14ac:dyDescent="0.25">
      <c r="A18" s="758"/>
      <c r="B18" s="406" t="s">
        <v>30</v>
      </c>
      <c r="C18" s="411">
        <f t="shared" ref="C18:H18" si="1">SUM(C13:C17)</f>
        <v>2758</v>
      </c>
      <c r="D18" s="407">
        <f t="shared" si="1"/>
        <v>74.31</v>
      </c>
      <c r="E18" s="407">
        <f t="shared" si="1"/>
        <v>81.180000000000007</v>
      </c>
      <c r="F18" s="408">
        <f t="shared" si="1"/>
        <v>353.43</v>
      </c>
      <c r="G18" s="407">
        <f t="shared" si="1"/>
        <v>2403.7400000000002</v>
      </c>
      <c r="H18" s="409">
        <f t="shared" si="1"/>
        <v>0</v>
      </c>
      <c r="I18" s="410">
        <f>SUM(G18/G34*100)</f>
        <v>34.416727995395341</v>
      </c>
      <c r="J18" s="521">
        <f t="shared" ref="J18:O18" si="2">SUM(J13:J17)</f>
        <v>3407</v>
      </c>
      <c r="K18" s="408">
        <f t="shared" si="2"/>
        <v>93.89</v>
      </c>
      <c r="L18" s="407">
        <f t="shared" si="2"/>
        <v>104.66</v>
      </c>
      <c r="M18" s="407">
        <f t="shared" si="2"/>
        <v>455.62</v>
      </c>
      <c r="N18" s="407">
        <f t="shared" si="2"/>
        <v>3120.22</v>
      </c>
      <c r="O18" s="409">
        <f t="shared" si="2"/>
        <v>0</v>
      </c>
      <c r="P18" s="410">
        <f>SUM(N18/N34*100)</f>
        <v>34.650245977190188</v>
      </c>
    </row>
    <row r="19" spans="1:27" s="13" customFormat="1" ht="14.25" customHeight="1" thickBot="1" x14ac:dyDescent="0.25">
      <c r="A19" s="853"/>
      <c r="B19" s="432"/>
      <c r="C19" s="433">
        <f>ROUND(C18/5, 2)</f>
        <v>551.6</v>
      </c>
      <c r="D19" s="664">
        <f>ROUND(D18/5, 2)</f>
        <v>14.86</v>
      </c>
      <c r="E19" s="433">
        <f>ROUND(E18/5, 2)</f>
        <v>16.239999999999998</v>
      </c>
      <c r="F19" s="664">
        <f>ROUND(F18/5, 2)</f>
        <v>70.69</v>
      </c>
      <c r="G19" s="433">
        <f>ROUND(G18/5, 2)</f>
        <v>480.75</v>
      </c>
      <c r="H19" s="434"/>
      <c r="I19" s="412"/>
      <c r="J19" s="444">
        <f>ROUND(J18/5, 2)</f>
        <v>681.4</v>
      </c>
      <c r="K19" s="664">
        <f>ROUND(K18/5, 2)</f>
        <v>18.78</v>
      </c>
      <c r="L19" s="433">
        <f>ROUND(L18/5, 2)</f>
        <v>20.93</v>
      </c>
      <c r="M19" s="664">
        <f>ROUND(M18/5, 2)</f>
        <v>91.12</v>
      </c>
      <c r="N19" s="433">
        <f>ROUND(N18/5, 2)</f>
        <v>624.04</v>
      </c>
      <c r="O19" s="413"/>
      <c r="P19" s="412"/>
    </row>
    <row r="20" spans="1:27" s="2" customFormat="1" ht="14.25" customHeight="1" x14ac:dyDescent="0.25">
      <c r="A20" s="854" t="s">
        <v>228</v>
      </c>
      <c r="B20" s="501" t="s">
        <v>159</v>
      </c>
      <c r="C20" s="508">
        <f>'6'!C23</f>
        <v>240</v>
      </c>
      <c r="D20" s="508">
        <f>'6'!D23</f>
        <v>4.8699999999999992</v>
      </c>
      <c r="E20" s="508">
        <f>'6'!E23</f>
        <v>3.35</v>
      </c>
      <c r="F20" s="508">
        <f>'6'!F23</f>
        <v>38.69</v>
      </c>
      <c r="G20" s="508">
        <f>'6'!G23</f>
        <v>203.76</v>
      </c>
      <c r="H20" s="509"/>
      <c r="I20" s="170"/>
      <c r="J20" s="563">
        <f>'6'!J23</f>
        <v>275</v>
      </c>
      <c r="K20" s="564">
        <f>'6'!K23</f>
        <v>6.09</v>
      </c>
      <c r="L20" s="564">
        <f>'6'!L23</f>
        <v>5.42</v>
      </c>
      <c r="M20" s="564">
        <f>'6'!M23</f>
        <v>49.980000000000004</v>
      </c>
      <c r="N20" s="513">
        <f>'6'!N23</f>
        <v>272.36</v>
      </c>
      <c r="O20" s="132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55"/>
      <c r="B21" s="490" t="s">
        <v>160</v>
      </c>
      <c r="C21" s="508">
        <f>'7'!C22</f>
        <v>200</v>
      </c>
      <c r="D21" s="508">
        <f>'7'!D22</f>
        <v>7.37</v>
      </c>
      <c r="E21" s="508">
        <f>'7'!E22</f>
        <v>6.08</v>
      </c>
      <c r="F21" s="508">
        <f>'7'!F22</f>
        <v>30.35</v>
      </c>
      <c r="G21" s="508">
        <f>'7'!G22</f>
        <v>205.17000000000002</v>
      </c>
      <c r="H21" s="509"/>
      <c r="I21" s="170"/>
      <c r="J21" s="514">
        <f>'7'!J22</f>
        <v>280</v>
      </c>
      <c r="K21" s="515">
        <f>'7'!K22</f>
        <v>9.5500000000000007</v>
      </c>
      <c r="L21" s="515">
        <f>'7'!L22</f>
        <v>7.88</v>
      </c>
      <c r="M21" s="515">
        <f>'7'!M22</f>
        <v>39.700000000000003</v>
      </c>
      <c r="N21" s="513">
        <f>'7'!N22</f>
        <v>281.03999999999996</v>
      </c>
      <c r="O21" s="132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55"/>
      <c r="B22" s="490" t="s">
        <v>161</v>
      </c>
      <c r="C22" s="508">
        <f>'8'!C21</f>
        <v>227</v>
      </c>
      <c r="D22" s="508">
        <f>'8'!D21</f>
        <v>7.67</v>
      </c>
      <c r="E22" s="508">
        <f>'8'!E21</f>
        <v>7.45</v>
      </c>
      <c r="F22" s="508">
        <f>'8'!F21</f>
        <v>28.6</v>
      </c>
      <c r="G22" s="508">
        <f>'8'!G21</f>
        <v>217.75</v>
      </c>
      <c r="H22" s="509"/>
      <c r="I22" s="170"/>
      <c r="J22" s="514">
        <f>'8'!J21</f>
        <v>286</v>
      </c>
      <c r="K22" s="515">
        <f>'8'!K21</f>
        <v>9.870000000000001</v>
      </c>
      <c r="L22" s="515">
        <f>'8'!L21</f>
        <v>9.68</v>
      </c>
      <c r="M22" s="515">
        <f>'8'!M21</f>
        <v>37.04</v>
      </c>
      <c r="N22" s="513">
        <f>'8'!N21</f>
        <v>281.07</v>
      </c>
      <c r="O22" s="132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55"/>
      <c r="B23" s="490" t="s">
        <v>162</v>
      </c>
      <c r="C23" s="510">
        <f>'9'!C25</f>
        <v>200</v>
      </c>
      <c r="D23" s="510">
        <f>'9'!D25</f>
        <v>6.84</v>
      </c>
      <c r="E23" s="510">
        <f>'9'!E25</f>
        <v>11.74</v>
      </c>
      <c r="F23" s="510">
        <f>'9'!F25</f>
        <v>20.96</v>
      </c>
      <c r="G23" s="510">
        <f>'9'!G25</f>
        <v>216.2</v>
      </c>
      <c r="H23" s="510"/>
      <c r="I23" s="170"/>
      <c r="J23" s="514">
        <f>'9'!J25</f>
        <v>270</v>
      </c>
      <c r="K23" s="516">
        <f>'9'!K25</f>
        <v>8.94</v>
      </c>
      <c r="L23" s="516">
        <f>'9'!L25</f>
        <v>13.98</v>
      </c>
      <c r="M23" s="516">
        <f>'9'!M25</f>
        <v>24.25</v>
      </c>
      <c r="N23" s="516">
        <f>'9'!N25</f>
        <v>258.2</v>
      </c>
      <c r="O23" s="132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55"/>
      <c r="B24" s="494" t="s">
        <v>163</v>
      </c>
      <c r="C24" s="511">
        <f>'10'!C22</f>
        <v>240</v>
      </c>
      <c r="D24" s="511">
        <f>'10'!D22</f>
        <v>4.4700000000000006</v>
      </c>
      <c r="E24" s="511">
        <f>'10'!E22</f>
        <v>6.63</v>
      </c>
      <c r="F24" s="511">
        <f>'10'!F22</f>
        <v>35.700000000000003</v>
      </c>
      <c r="G24" s="511">
        <f>'10'!G22</f>
        <v>220.66</v>
      </c>
      <c r="H24" s="512"/>
      <c r="I24" s="191"/>
      <c r="J24" s="583">
        <f>'10'!J22</f>
        <v>255</v>
      </c>
      <c r="K24" s="584">
        <f>'10'!K22</f>
        <v>6</v>
      </c>
      <c r="L24" s="584">
        <f>'10'!L22</f>
        <v>8.2000000000000011</v>
      </c>
      <c r="M24" s="584">
        <f>'10'!M22</f>
        <v>44.9</v>
      </c>
      <c r="N24" s="510">
        <f>'10'!N22</f>
        <v>279.91999999999996</v>
      </c>
      <c r="O24" s="102"/>
      <c r="P24" s="103"/>
    </row>
    <row r="25" spans="1:27" s="13" customFormat="1" ht="14.25" customHeight="1" thickBot="1" x14ac:dyDescent="0.25">
      <c r="A25" s="855"/>
      <c r="B25" s="406" t="s">
        <v>77</v>
      </c>
      <c r="C25" s="411">
        <f t="shared" ref="C25:H25" si="3">SUM(C20:C24)</f>
        <v>1107</v>
      </c>
      <c r="D25" s="407">
        <f t="shared" si="3"/>
        <v>31.22</v>
      </c>
      <c r="E25" s="407">
        <f t="shared" si="3"/>
        <v>35.25</v>
      </c>
      <c r="F25" s="408">
        <f t="shared" si="3"/>
        <v>154.30000000000001</v>
      </c>
      <c r="G25" s="407">
        <f t="shared" si="3"/>
        <v>1063.5400000000002</v>
      </c>
      <c r="H25" s="409">
        <f t="shared" si="3"/>
        <v>0</v>
      </c>
      <c r="I25" s="410">
        <f>SUM(G25/G34*100)</f>
        <v>15.22775628488221</v>
      </c>
      <c r="J25" s="521">
        <f t="shared" ref="J25:O25" si="4">SUM(J20:J24)</f>
        <v>1366</v>
      </c>
      <c r="K25" s="407">
        <f t="shared" si="4"/>
        <v>40.450000000000003</v>
      </c>
      <c r="L25" s="407">
        <f t="shared" si="4"/>
        <v>45.160000000000004</v>
      </c>
      <c r="M25" s="407">
        <f t="shared" si="4"/>
        <v>195.87</v>
      </c>
      <c r="N25" s="407">
        <f t="shared" si="4"/>
        <v>1372.5900000000001</v>
      </c>
      <c r="O25" s="409">
        <f t="shared" si="4"/>
        <v>0</v>
      </c>
      <c r="P25" s="410">
        <f>SUM(N25/N34*100)</f>
        <v>15.242701196015501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56"/>
      <c r="B26" s="432"/>
      <c r="C26" s="444">
        <f>ROUND(C25/5, 2)</f>
        <v>221.4</v>
      </c>
      <c r="D26" s="435">
        <f>ROUND(D25/5, 2)</f>
        <v>6.24</v>
      </c>
      <c r="E26" s="435">
        <f>ROUND(E25/5, 2)</f>
        <v>7.05</v>
      </c>
      <c r="F26" s="435">
        <f>ROUND(F25/5, 2)</f>
        <v>30.86</v>
      </c>
      <c r="G26" s="436">
        <f>ROUND(G25/5, 2)</f>
        <v>212.71</v>
      </c>
      <c r="H26" s="434"/>
      <c r="I26" s="412"/>
      <c r="J26" s="444">
        <f>ROUND(J25/5, 2)</f>
        <v>273.2</v>
      </c>
      <c r="K26" s="433">
        <f>ROUND(K25/5, 2)</f>
        <v>8.09</v>
      </c>
      <c r="L26" s="433">
        <f>ROUND(L25/5, 2)</f>
        <v>9.0299999999999994</v>
      </c>
      <c r="M26" s="664">
        <f>ROUND(M25/5, 2)</f>
        <v>39.17</v>
      </c>
      <c r="N26" s="433">
        <f>ROUND(N25/5, 2)</f>
        <v>274.52</v>
      </c>
      <c r="O26" s="413"/>
      <c r="P26" s="412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57" t="s">
        <v>229</v>
      </c>
      <c r="B27" s="501" t="s">
        <v>159</v>
      </c>
      <c r="C27" s="577">
        <f>'6'!C30</f>
        <v>434</v>
      </c>
      <c r="D27" s="578">
        <f>'6'!D30</f>
        <v>8.61</v>
      </c>
      <c r="E27" s="578">
        <f>'6'!E30</f>
        <v>11.74</v>
      </c>
      <c r="F27" s="578">
        <f>'6'!F30</f>
        <v>52.42</v>
      </c>
      <c r="G27" s="426">
        <f>'6'!G30</f>
        <v>347.52</v>
      </c>
      <c r="H27" s="503"/>
      <c r="I27" s="196"/>
      <c r="J27" s="561">
        <f>'6'!J30</f>
        <v>563</v>
      </c>
      <c r="K27" s="560">
        <f>'6'!K30</f>
        <v>11.18</v>
      </c>
      <c r="L27" s="560">
        <f>'6'!L30</f>
        <v>18.73</v>
      </c>
      <c r="M27" s="560">
        <f>'6'!M30</f>
        <v>65.23</v>
      </c>
      <c r="N27" s="560">
        <f>'6'!N30</f>
        <v>469.39</v>
      </c>
      <c r="O27" s="419"/>
      <c r="P27" s="10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58"/>
      <c r="B28" s="490" t="s">
        <v>160</v>
      </c>
      <c r="C28" s="469">
        <f>'7'!C27</f>
        <v>441</v>
      </c>
      <c r="D28" s="469">
        <f>'7'!D27</f>
        <v>12.9</v>
      </c>
      <c r="E28" s="469">
        <f>'7'!E27</f>
        <v>6.05</v>
      </c>
      <c r="F28" s="469">
        <f>'7'!F27</f>
        <v>64.12</v>
      </c>
      <c r="G28" s="469">
        <f>'7'!G27</f>
        <v>350.37</v>
      </c>
      <c r="H28" s="504"/>
      <c r="I28" s="99"/>
      <c r="J28" s="496">
        <f>'7'!J27</f>
        <v>556</v>
      </c>
      <c r="K28" s="497">
        <f>'7'!K27</f>
        <v>15.750000000000002</v>
      </c>
      <c r="L28" s="497">
        <f>'7'!L27</f>
        <v>7.3549999999999995</v>
      </c>
      <c r="M28" s="497">
        <f>'7'!M27</f>
        <v>79.300000000000011</v>
      </c>
      <c r="N28" s="469">
        <f>'7'!N27</f>
        <v>431.3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58"/>
      <c r="B29" s="490" t="s">
        <v>161</v>
      </c>
      <c r="C29" s="469">
        <f>'8'!C27</f>
        <v>405</v>
      </c>
      <c r="D29" s="469">
        <f>'8'!D27</f>
        <v>12.11</v>
      </c>
      <c r="E29" s="469">
        <f>'8'!E27</f>
        <v>14.88</v>
      </c>
      <c r="F29" s="469">
        <f>'8'!F27</f>
        <v>41.620000000000005</v>
      </c>
      <c r="G29" s="469">
        <f>'8'!G27</f>
        <v>347.72</v>
      </c>
      <c r="H29" s="504"/>
      <c r="I29" s="99"/>
      <c r="J29" s="496">
        <f>'8'!J27</f>
        <v>500</v>
      </c>
      <c r="K29" s="469">
        <f>'8'!K27</f>
        <v>17.93</v>
      </c>
      <c r="L29" s="469">
        <f>'8'!L27</f>
        <v>17.050000000000004</v>
      </c>
      <c r="M29" s="469">
        <f>'8'!M27</f>
        <v>61.85</v>
      </c>
      <c r="N29" s="469">
        <f>'8'!N27</f>
        <v>471.16999999999996</v>
      </c>
      <c r="O29" s="98"/>
      <c r="P29" s="403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x14ac:dyDescent="0.25">
      <c r="A30" s="858"/>
      <c r="B30" s="490" t="s">
        <v>162</v>
      </c>
      <c r="C30" s="469">
        <f>'9'!C31</f>
        <v>401</v>
      </c>
      <c r="D30" s="469">
        <f>'9'!D31</f>
        <v>8.7099999999999991</v>
      </c>
      <c r="E30" s="469">
        <f>'9'!E31</f>
        <v>9.2799999999999994</v>
      </c>
      <c r="F30" s="469">
        <f>'9'!F31</f>
        <v>54.120000000000005</v>
      </c>
      <c r="G30" s="469">
        <f>'9'!G31</f>
        <v>342.83000000000004</v>
      </c>
      <c r="H30" s="504"/>
      <c r="I30" s="99"/>
      <c r="J30" s="496">
        <f>'9'!J31</f>
        <v>485</v>
      </c>
      <c r="K30" s="469">
        <f>'9'!K31</f>
        <v>11.379999999999999</v>
      </c>
      <c r="L30" s="469">
        <f>'9'!L31</f>
        <v>11.75</v>
      </c>
      <c r="M30" s="469">
        <f>'9'!M31</f>
        <v>68.03</v>
      </c>
      <c r="N30" s="469">
        <f>'9'!N31</f>
        <v>429.61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58"/>
      <c r="B31" s="494" t="s">
        <v>163</v>
      </c>
      <c r="C31" s="505">
        <f>'10'!C28</f>
        <v>430</v>
      </c>
      <c r="D31" s="505">
        <f>'10'!D28</f>
        <v>11.09</v>
      </c>
      <c r="E31" s="505">
        <f>'10'!E28</f>
        <v>17.560000000000002</v>
      </c>
      <c r="F31" s="505">
        <f>'10'!F28</f>
        <v>41.41</v>
      </c>
      <c r="G31" s="505">
        <f>'10'!G28</f>
        <v>367.58</v>
      </c>
      <c r="H31" s="505"/>
      <c r="I31" s="99"/>
      <c r="J31" s="582">
        <f>'10'!J28</f>
        <v>485</v>
      </c>
      <c r="K31" s="505">
        <f>'10'!K28</f>
        <v>13.25</v>
      </c>
      <c r="L31" s="505">
        <f>'10'!L28</f>
        <v>20.68</v>
      </c>
      <c r="M31" s="505">
        <f>'10'!M28</f>
        <v>51.980000000000004</v>
      </c>
      <c r="N31" s="505">
        <f>'10'!N28</f>
        <v>446.83</v>
      </c>
      <c r="O31" s="115"/>
      <c r="P31" s="117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58"/>
      <c r="B32" s="406" t="s">
        <v>81</v>
      </c>
      <c r="C32" s="420">
        <f t="shared" ref="C32:H32" si="5">SUM(C27:C31)</f>
        <v>2111</v>
      </c>
      <c r="D32" s="421">
        <f t="shared" si="5"/>
        <v>53.42</v>
      </c>
      <c r="E32" s="422">
        <f t="shared" si="5"/>
        <v>59.510000000000005</v>
      </c>
      <c r="F32" s="421">
        <f t="shared" si="5"/>
        <v>253.69000000000003</v>
      </c>
      <c r="G32" s="421">
        <f t="shared" si="5"/>
        <v>1756.02</v>
      </c>
      <c r="H32" s="423">
        <f t="shared" si="5"/>
        <v>0</v>
      </c>
      <c r="I32" s="410">
        <f>SUM(G32/G34*100)</f>
        <v>25.142678781596228</v>
      </c>
      <c r="J32" s="522">
        <f t="shared" ref="J32:O32" si="6">SUM(J27:J31)</f>
        <v>2589</v>
      </c>
      <c r="K32" s="422">
        <f t="shared" si="6"/>
        <v>69.489999999999995</v>
      </c>
      <c r="L32" s="421">
        <f t="shared" si="6"/>
        <v>75.564999999999998</v>
      </c>
      <c r="M32" s="422">
        <f t="shared" si="6"/>
        <v>326.39000000000004</v>
      </c>
      <c r="N32" s="421">
        <f t="shared" si="6"/>
        <v>2248.3000000000002</v>
      </c>
      <c r="O32" s="423">
        <f t="shared" si="6"/>
        <v>0</v>
      </c>
      <c r="P32" s="410">
        <f>SUM(N32/N34*100)</f>
        <v>24.967517684816045</v>
      </c>
    </row>
    <row r="33" spans="1:16" s="16" customFormat="1" ht="14.25" customHeight="1" thickBot="1" x14ac:dyDescent="0.25">
      <c r="A33" s="859"/>
      <c r="B33" s="432"/>
      <c r="C33" s="437">
        <f>ROUND(C32/5, 2)</f>
        <v>422.2</v>
      </c>
      <c r="D33" s="670">
        <f>ROUND(D32/5, 2)</f>
        <v>10.68</v>
      </c>
      <c r="E33" s="670">
        <f>ROUND(E32/5, 2)</f>
        <v>11.9</v>
      </c>
      <c r="F33" s="670">
        <f>ROUND(F32/5, 2)</f>
        <v>50.74</v>
      </c>
      <c r="G33" s="437">
        <f>ROUND(G32/5, 2)</f>
        <v>351.2</v>
      </c>
      <c r="H33" s="438"/>
      <c r="I33" s="412"/>
      <c r="J33" s="523">
        <f>ROUND(J32/5, 2)</f>
        <v>517.79999999999995</v>
      </c>
      <c r="K33" s="670">
        <f>ROUND(K32/5, 2)</f>
        <v>13.9</v>
      </c>
      <c r="L33" s="670">
        <f>ROUND(L32/5, 2)</f>
        <v>15.11</v>
      </c>
      <c r="M33" s="670">
        <f>ROUND(M32/5, 2)</f>
        <v>65.28</v>
      </c>
      <c r="N33" s="437">
        <f>ROUND(N32/5, 2)</f>
        <v>449.66</v>
      </c>
      <c r="O33" s="424"/>
      <c r="P33" s="412"/>
    </row>
    <row r="34" spans="1:16" s="2" customFormat="1" ht="14.25" customHeight="1" thickBot="1" x14ac:dyDescent="0.3">
      <c r="A34" s="470"/>
      <c r="B34" s="471" t="s">
        <v>164</v>
      </c>
      <c r="C34" s="472"/>
      <c r="D34" s="472">
        <f t="shared" ref="D34:I34" si="7">D11+D18+D25+D32</f>
        <v>211.57999999999998</v>
      </c>
      <c r="E34" s="472">
        <f t="shared" si="7"/>
        <v>234.38</v>
      </c>
      <c r="F34" s="472">
        <f t="shared" si="7"/>
        <v>1015.6000000000001</v>
      </c>
      <c r="G34" s="472">
        <f t="shared" si="7"/>
        <v>6984.2199999999993</v>
      </c>
      <c r="H34" s="200">
        <f t="shared" si="7"/>
        <v>0</v>
      </c>
      <c r="I34" s="585">
        <f t="shared" si="7"/>
        <v>100.00000000000001</v>
      </c>
      <c r="J34" s="472"/>
      <c r="K34" s="472">
        <f t="shared" ref="K34:P34" si="8">K11+K18+K25+K32</f>
        <v>270.34000000000003</v>
      </c>
      <c r="L34" s="472">
        <f t="shared" si="8"/>
        <v>300.45500000000004</v>
      </c>
      <c r="M34" s="472">
        <f t="shared" si="8"/>
        <v>1305.18</v>
      </c>
      <c r="N34" s="472">
        <f t="shared" si="8"/>
        <v>9004.9000000000015</v>
      </c>
      <c r="O34" s="200">
        <f t="shared" si="8"/>
        <v>0</v>
      </c>
      <c r="P34" s="586">
        <f t="shared" si="8"/>
        <v>99.999999999999986</v>
      </c>
    </row>
    <row r="35" spans="1:16" s="2" customFormat="1" ht="14.25" customHeight="1" thickBot="1" x14ac:dyDescent="0.3">
      <c r="A35" s="473"/>
      <c r="B35" s="475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</row>
    <row r="36" spans="1:16" s="2" customFormat="1" ht="14.25" customHeight="1" x14ac:dyDescent="0.25">
      <c r="A36" s="476"/>
      <c r="B36" s="477" t="s">
        <v>158</v>
      </c>
      <c r="C36" s="478"/>
      <c r="D36" s="479">
        <v>42</v>
      </c>
      <c r="E36" s="479">
        <v>47</v>
      </c>
      <c r="F36" s="479">
        <v>203</v>
      </c>
      <c r="G36" s="539">
        <v>1400</v>
      </c>
      <c r="H36" s="480"/>
      <c r="I36" s="480"/>
      <c r="J36" s="478"/>
      <c r="K36" s="479">
        <v>54</v>
      </c>
      <c r="L36" s="479">
        <v>60</v>
      </c>
      <c r="M36" s="479">
        <v>261</v>
      </c>
      <c r="N36" s="540">
        <v>1800</v>
      </c>
      <c r="O36" s="478"/>
      <c r="P36" s="524"/>
    </row>
    <row r="37" spans="1:16" s="2" customFormat="1" ht="14.25" customHeight="1" thickBot="1" x14ac:dyDescent="0.3">
      <c r="A37" s="481"/>
      <c r="B37" s="482" t="s">
        <v>167</v>
      </c>
      <c r="C37" s="483"/>
      <c r="D37" s="484">
        <f>ROUND(D34/5, 0)</f>
        <v>42</v>
      </c>
      <c r="E37" s="484">
        <f>ROUND(E34/5, 0)</f>
        <v>47</v>
      </c>
      <c r="F37" s="484">
        <f>ROUND(F34/5, 0)</f>
        <v>203</v>
      </c>
      <c r="G37" s="587">
        <f>ROUND(G34/5, 0)</f>
        <v>1397</v>
      </c>
      <c r="H37" s="485"/>
      <c r="I37" s="486"/>
      <c r="J37" s="487"/>
      <c r="K37" s="484">
        <f>ROUND(K34/5, 0)</f>
        <v>54</v>
      </c>
      <c r="L37" s="484">
        <f>ROUND(L34/5, 0)</f>
        <v>60</v>
      </c>
      <c r="M37" s="484">
        <f>ROUND(M34/5, 0)</f>
        <v>261</v>
      </c>
      <c r="N37" s="587">
        <f>ROUND(N34/5, 0)</f>
        <v>1801</v>
      </c>
      <c r="O37" s="488"/>
      <c r="P37" s="525"/>
    </row>
    <row r="38" spans="1:16" x14ac:dyDescent="0.25">
      <c r="A38" s="9"/>
      <c r="B38" s="457"/>
      <c r="C38" s="4"/>
      <c r="D38" s="19"/>
      <c r="E38" s="19"/>
      <c r="F38" s="19"/>
      <c r="G38" s="19"/>
      <c r="H38" s="19"/>
      <c r="I38" s="19"/>
      <c r="J38" s="9"/>
      <c r="K38" s="9"/>
    </row>
    <row r="39" spans="1:16" x14ac:dyDescent="0.25">
      <c r="A39" s="9"/>
      <c r="B39" s="457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16" x14ac:dyDescent="0.25">
      <c r="A40" s="9"/>
      <c r="B40" s="457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</row>
    <row r="41" spans="1:16" x14ac:dyDescent="0.25">
      <c r="A41" s="9"/>
      <c r="B41" s="457"/>
      <c r="C41" s="21"/>
      <c r="D41" s="9"/>
      <c r="E41" s="9"/>
      <c r="F41" s="9"/>
      <c r="G41" s="9"/>
      <c r="H41" s="9"/>
      <c r="I41" s="9"/>
      <c r="J41" s="9"/>
      <c r="K41" s="9"/>
    </row>
    <row r="42" spans="1:16" x14ac:dyDescent="0.25">
      <c r="A42" s="9"/>
      <c r="B42" s="457"/>
      <c r="C42" s="9"/>
      <c r="D42" s="4"/>
      <c r="E42" s="4"/>
      <c r="F42" s="9"/>
      <c r="G42" s="9"/>
      <c r="H42" s="9"/>
      <c r="I42" s="9"/>
      <c r="J42" s="9"/>
      <c r="K42" s="9"/>
    </row>
    <row r="43" spans="1:16" x14ac:dyDescent="0.25">
      <c r="A43" s="702"/>
      <c r="B43" s="701"/>
      <c r="C43" s="702"/>
      <c r="D43" s="702"/>
      <c r="E43" s="702"/>
      <c r="F43" s="702"/>
      <c r="G43" s="702"/>
      <c r="H43" s="458"/>
      <c r="I43" s="458"/>
      <c r="J43" s="9"/>
      <c r="K43" s="9"/>
    </row>
    <row r="44" spans="1:16" x14ac:dyDescent="0.25">
      <c r="A44" s="702"/>
      <c r="B44" s="701"/>
      <c r="C44" s="702"/>
      <c r="D44" s="458"/>
      <c r="E44" s="458"/>
      <c r="F44" s="458"/>
      <c r="G44" s="702"/>
      <c r="H44" s="458"/>
      <c r="I44" s="458"/>
      <c r="J44" s="9"/>
      <c r="K44" s="9"/>
    </row>
    <row r="45" spans="1:16" x14ac:dyDescent="0.25">
      <c r="A45" s="15"/>
      <c r="B45" s="457"/>
      <c r="C45" s="22"/>
      <c r="D45" s="458"/>
      <c r="E45" s="458"/>
      <c r="F45" s="458"/>
      <c r="G45" s="458"/>
      <c r="H45" s="458"/>
      <c r="I45" s="458"/>
      <c r="J45" s="9"/>
      <c r="K45" s="9"/>
    </row>
    <row r="46" spans="1:16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6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6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458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458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458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458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458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457"/>
      <c r="C66" s="458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457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457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457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457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457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457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457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457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457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457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457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457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457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457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457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457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457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457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457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B1:O1"/>
    <mergeCell ref="A2:A3"/>
    <mergeCell ref="B2:H3"/>
    <mergeCell ref="A4:A5"/>
    <mergeCell ref="B4:B5"/>
    <mergeCell ref="D4:F4"/>
    <mergeCell ref="K4:M4"/>
    <mergeCell ref="C43:C44"/>
    <mergeCell ref="D43:F43"/>
    <mergeCell ref="G43:G44"/>
    <mergeCell ref="J2:P3"/>
    <mergeCell ref="A6:A12"/>
    <mergeCell ref="A13:A19"/>
    <mergeCell ref="A20:A26"/>
    <mergeCell ref="A27:A33"/>
    <mergeCell ref="A43:A44"/>
    <mergeCell ref="B43:B44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10" style="2" customWidth="1"/>
    <col min="2" max="2" width="24.28515625" style="31" customWidth="1"/>
    <col min="3" max="3" width="6.28515625" style="2" customWidth="1"/>
    <col min="4" max="6" width="6.85546875" style="2" hidden="1" customWidth="1"/>
    <col min="7" max="7" width="7.28515625" style="2" customWidth="1"/>
    <col min="8" max="8" width="7" style="2" customWidth="1"/>
    <col min="9" max="9" width="6.7109375" style="2" customWidth="1"/>
    <col min="10" max="10" width="6.85546875" style="2" customWidth="1"/>
    <col min="11" max="13" width="6.85546875" style="2" hidden="1" customWidth="1"/>
    <col min="14" max="14" width="7.140625" style="2" customWidth="1"/>
    <col min="15" max="15" width="7.85546875" style="2" customWidth="1"/>
    <col min="16" max="16" width="6.7109375" style="2" customWidth="1"/>
    <col min="17" max="17" width="7.28515625" style="17" hidden="1" customWidth="1"/>
  </cols>
  <sheetData>
    <row r="1" spans="1:20" s="2" customFormat="1" ht="15" customHeight="1" thickBot="1" x14ac:dyDescent="0.3">
      <c r="A1" s="272"/>
      <c r="B1" s="735" t="s">
        <v>362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289"/>
      <c r="Q1" s="89"/>
    </row>
    <row r="2" spans="1:20" s="2" customFormat="1" ht="9" customHeight="1" x14ac:dyDescent="0.25">
      <c r="A2" s="717" t="s">
        <v>354</v>
      </c>
      <c r="B2" s="742" t="s">
        <v>243</v>
      </c>
      <c r="C2" s="743"/>
      <c r="D2" s="743"/>
      <c r="E2" s="743"/>
      <c r="F2" s="743"/>
      <c r="G2" s="743"/>
      <c r="H2" s="743"/>
      <c r="I2" s="744"/>
      <c r="J2" s="736" t="s">
        <v>351</v>
      </c>
      <c r="K2" s="736"/>
      <c r="L2" s="736"/>
      <c r="M2" s="736"/>
      <c r="N2" s="736"/>
      <c r="O2" s="736"/>
      <c r="P2" s="736"/>
      <c r="Q2" s="737"/>
    </row>
    <row r="3" spans="1:20" s="2" customFormat="1" ht="11.45" customHeight="1" thickBot="1" x14ac:dyDescent="0.3">
      <c r="A3" s="718"/>
      <c r="B3" s="745"/>
      <c r="C3" s="746"/>
      <c r="D3" s="746"/>
      <c r="E3" s="746"/>
      <c r="F3" s="746"/>
      <c r="G3" s="746"/>
      <c r="H3" s="746"/>
      <c r="I3" s="747"/>
      <c r="J3" s="738"/>
      <c r="K3" s="738"/>
      <c r="L3" s="738"/>
      <c r="M3" s="738"/>
      <c r="N3" s="738"/>
      <c r="O3" s="738"/>
      <c r="P3" s="738"/>
      <c r="Q3" s="739"/>
    </row>
    <row r="4" spans="1:20" s="5" customFormat="1" ht="24" customHeight="1" thickBot="1" x14ac:dyDescent="0.25">
      <c r="A4" s="723" t="s">
        <v>0</v>
      </c>
      <c r="B4" s="740" t="s">
        <v>46</v>
      </c>
      <c r="C4" s="188" t="s">
        <v>1</v>
      </c>
      <c r="D4" s="726" t="s">
        <v>2</v>
      </c>
      <c r="E4" s="702"/>
      <c r="F4" s="727"/>
      <c r="G4" s="325" t="s">
        <v>18</v>
      </c>
      <c r="H4" s="190" t="s">
        <v>16</v>
      </c>
      <c r="I4" s="170" t="s">
        <v>13</v>
      </c>
      <c r="J4" s="41" t="s">
        <v>1</v>
      </c>
      <c r="K4" s="728" t="s">
        <v>2</v>
      </c>
      <c r="L4" s="728"/>
      <c r="M4" s="728"/>
      <c r="N4" s="324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24"/>
      <c r="B5" s="741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6.5" customHeight="1" thickBot="1" x14ac:dyDescent="0.3">
      <c r="A6" s="714" t="s">
        <v>152</v>
      </c>
      <c r="B6" s="303" t="s">
        <v>252</v>
      </c>
      <c r="C6" s="644">
        <v>40</v>
      </c>
      <c r="D6" s="43">
        <v>1.2</v>
      </c>
      <c r="E6" s="43">
        <v>0.19</v>
      </c>
      <c r="F6" s="43">
        <v>2.92</v>
      </c>
      <c r="G6" s="43">
        <v>23.2</v>
      </c>
      <c r="H6" s="52">
        <v>0</v>
      </c>
      <c r="I6" s="58"/>
      <c r="J6" s="644">
        <v>40</v>
      </c>
      <c r="K6" s="43">
        <v>1.2</v>
      </c>
      <c r="L6" s="43">
        <v>0.19</v>
      </c>
      <c r="M6" s="43">
        <v>2.92</v>
      </c>
      <c r="N6" s="43">
        <v>23.2</v>
      </c>
      <c r="O6" s="52">
        <v>0</v>
      </c>
      <c r="P6" s="61"/>
      <c r="Q6" s="391" t="s">
        <v>12</v>
      </c>
      <c r="R6" s="9"/>
      <c r="S6" s="9"/>
      <c r="T6" s="9"/>
    </row>
    <row r="7" spans="1:20" s="2" customFormat="1" ht="16.5" customHeight="1" x14ac:dyDescent="0.25">
      <c r="A7" s="715"/>
      <c r="B7" s="302" t="s">
        <v>54</v>
      </c>
      <c r="C7" s="645">
        <v>100</v>
      </c>
      <c r="D7" s="43">
        <v>8.6199999999999992</v>
      </c>
      <c r="E7" s="43">
        <v>13.82</v>
      </c>
      <c r="F7" s="43">
        <v>2.15</v>
      </c>
      <c r="G7" s="43">
        <v>167.69</v>
      </c>
      <c r="H7" s="52">
        <v>0.3</v>
      </c>
      <c r="I7" s="58"/>
      <c r="J7" s="645">
        <v>135</v>
      </c>
      <c r="K7" s="43">
        <v>12.64</v>
      </c>
      <c r="L7" s="43">
        <v>18.7</v>
      </c>
      <c r="M7" s="43">
        <v>2.9</v>
      </c>
      <c r="N7" s="43">
        <v>226.38</v>
      </c>
      <c r="O7" s="52">
        <v>0.42</v>
      </c>
      <c r="P7" s="61"/>
      <c r="Q7" s="623" t="s">
        <v>240</v>
      </c>
      <c r="R7" s="9"/>
      <c r="S7" s="9"/>
      <c r="T7" s="9"/>
    </row>
    <row r="8" spans="1:20" s="2" customFormat="1" ht="12" customHeight="1" x14ac:dyDescent="0.25">
      <c r="A8" s="715"/>
      <c r="B8" s="286" t="s">
        <v>55</v>
      </c>
      <c r="C8" s="649">
        <v>200</v>
      </c>
      <c r="D8" s="685">
        <v>0.3</v>
      </c>
      <c r="E8" s="685">
        <v>0.09</v>
      </c>
      <c r="F8" s="685">
        <v>9.5</v>
      </c>
      <c r="G8" s="685">
        <v>40</v>
      </c>
      <c r="H8" s="686">
        <v>1</v>
      </c>
      <c r="I8" s="58"/>
      <c r="J8" s="646">
        <v>250</v>
      </c>
      <c r="K8" s="68">
        <v>0.38</v>
      </c>
      <c r="L8" s="68">
        <v>0.12</v>
      </c>
      <c r="M8" s="68">
        <v>11.88</v>
      </c>
      <c r="N8" s="68">
        <v>50</v>
      </c>
      <c r="O8" s="69">
        <v>1.25</v>
      </c>
      <c r="P8" s="70"/>
      <c r="Q8" s="544" t="s">
        <v>222</v>
      </c>
      <c r="R8" s="9"/>
      <c r="S8" s="9"/>
      <c r="T8" s="9"/>
    </row>
    <row r="9" spans="1:20" s="2" customFormat="1" ht="12" customHeight="1" x14ac:dyDescent="0.25">
      <c r="A9" s="715"/>
      <c r="B9" s="286" t="s">
        <v>306</v>
      </c>
      <c r="C9" s="647">
        <v>20</v>
      </c>
      <c r="D9" s="698">
        <v>1.5</v>
      </c>
      <c r="E9" s="698">
        <v>0.57999999999999996</v>
      </c>
      <c r="F9" s="698">
        <v>10.28</v>
      </c>
      <c r="G9" s="698">
        <v>52.2</v>
      </c>
      <c r="H9" s="699">
        <v>0</v>
      </c>
      <c r="I9" s="58"/>
      <c r="J9" s="647">
        <v>25</v>
      </c>
      <c r="K9" s="71">
        <v>1.87</v>
      </c>
      <c r="L9" s="71">
        <v>0.72</v>
      </c>
      <c r="M9" s="71">
        <v>12.87</v>
      </c>
      <c r="N9" s="71">
        <v>65.25</v>
      </c>
      <c r="O9" s="72">
        <v>0</v>
      </c>
      <c r="P9" s="73"/>
      <c r="Q9" s="259" t="s">
        <v>12</v>
      </c>
      <c r="R9" s="9"/>
      <c r="S9" s="9"/>
      <c r="T9" s="9"/>
    </row>
    <row r="10" spans="1:20" s="2" customFormat="1" ht="12" customHeight="1" thickBot="1" x14ac:dyDescent="0.3">
      <c r="A10" s="715"/>
      <c r="B10" s="286" t="s">
        <v>253</v>
      </c>
      <c r="C10" s="647">
        <v>20</v>
      </c>
      <c r="D10" s="71">
        <v>0.06</v>
      </c>
      <c r="E10" s="71">
        <v>0</v>
      </c>
      <c r="F10" s="71">
        <v>13</v>
      </c>
      <c r="G10" s="71">
        <v>52.4</v>
      </c>
      <c r="H10" s="72">
        <v>0.1</v>
      </c>
      <c r="I10" s="58"/>
      <c r="J10" s="647">
        <v>30</v>
      </c>
      <c r="K10" s="71">
        <v>0.1</v>
      </c>
      <c r="L10" s="71">
        <v>0</v>
      </c>
      <c r="M10" s="71">
        <v>19.5</v>
      </c>
      <c r="N10" s="71">
        <v>78.55</v>
      </c>
      <c r="O10" s="72">
        <v>0.13</v>
      </c>
      <c r="P10" s="73"/>
      <c r="Q10" s="259" t="s">
        <v>12</v>
      </c>
      <c r="R10" s="9"/>
      <c r="S10" s="9"/>
      <c r="T10" s="9"/>
    </row>
    <row r="11" spans="1:20" s="11" customFormat="1" ht="24.75" customHeight="1" thickBot="1" x14ac:dyDescent="0.3">
      <c r="A11" s="715"/>
      <c r="B11" s="165" t="s">
        <v>311</v>
      </c>
      <c r="C11" s="44">
        <f t="shared" ref="C11:H11" si="0">SUM(C6:C10)</f>
        <v>380</v>
      </c>
      <c r="D11" s="45">
        <f t="shared" si="0"/>
        <v>11.68</v>
      </c>
      <c r="E11" s="45">
        <f t="shared" si="0"/>
        <v>14.68</v>
      </c>
      <c r="F11" s="45">
        <f t="shared" si="0"/>
        <v>37.85</v>
      </c>
      <c r="G11" s="45">
        <f t="shared" si="0"/>
        <v>335.48999999999995</v>
      </c>
      <c r="H11" s="53">
        <f t="shared" si="0"/>
        <v>1.4000000000000001</v>
      </c>
      <c r="I11" s="154">
        <f>SUM(G11/G32*100)</f>
        <v>24.633786373548912</v>
      </c>
      <c r="J11" s="56">
        <f t="shared" ref="J11:O11" si="1">SUM(J6:J10)</f>
        <v>480</v>
      </c>
      <c r="K11" s="45">
        <f t="shared" si="1"/>
        <v>16.190000000000001</v>
      </c>
      <c r="L11" s="45">
        <f t="shared" si="1"/>
        <v>19.73</v>
      </c>
      <c r="M11" s="45">
        <f t="shared" si="1"/>
        <v>50.07</v>
      </c>
      <c r="N11" s="45">
        <f t="shared" si="1"/>
        <v>443.38</v>
      </c>
      <c r="O11" s="53">
        <f t="shared" si="1"/>
        <v>1.7999999999999998</v>
      </c>
      <c r="P11" s="154">
        <f>SUM(N11/N32*100)</f>
        <v>25.083871259737833</v>
      </c>
      <c r="Q11" s="217"/>
      <c r="R11" s="10"/>
      <c r="S11" s="10"/>
      <c r="T11" s="10"/>
    </row>
    <row r="12" spans="1:20" s="11" customFormat="1" ht="11.25" hidden="1" customHeight="1" thickBot="1" x14ac:dyDescent="0.3">
      <c r="A12" s="715"/>
      <c r="B12" s="326"/>
      <c r="C12" s="104"/>
      <c r="D12" s="156"/>
      <c r="E12" s="156"/>
      <c r="F12" s="156"/>
      <c r="G12" s="156"/>
      <c r="H12" s="156"/>
      <c r="I12" s="232"/>
      <c r="J12" s="348"/>
      <c r="K12" s="156"/>
      <c r="L12" s="156"/>
      <c r="M12" s="156"/>
      <c r="N12" s="156"/>
      <c r="O12" s="156"/>
      <c r="P12" s="233"/>
      <c r="Q12" s="213"/>
      <c r="R12" s="10"/>
      <c r="S12" s="10"/>
      <c r="T12" s="10"/>
    </row>
    <row r="13" spans="1:20" s="2" customFormat="1" ht="12" hidden="1" customHeight="1" thickBot="1" x14ac:dyDescent="0.3">
      <c r="A13" s="716"/>
      <c r="B13" s="165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4">
        <f>SUM(G13/G32*100)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4">
        <f>SUM(N13/N32*100)</f>
        <v>0</v>
      </c>
      <c r="Q13" s="217"/>
      <c r="R13" s="9"/>
      <c r="S13" s="9"/>
      <c r="T13" s="9"/>
    </row>
    <row r="14" spans="1:20" s="2" customFormat="1" ht="12.75" customHeight="1" thickBot="1" x14ac:dyDescent="0.3">
      <c r="A14" s="705" t="s">
        <v>320</v>
      </c>
      <c r="B14" s="273" t="s">
        <v>85</v>
      </c>
      <c r="C14" s="648">
        <v>40</v>
      </c>
      <c r="D14" s="43">
        <v>0.48</v>
      </c>
      <c r="E14" s="43">
        <v>2.48</v>
      </c>
      <c r="F14" s="43">
        <v>1.8</v>
      </c>
      <c r="G14" s="43">
        <v>31.2</v>
      </c>
      <c r="H14" s="52">
        <v>20.96</v>
      </c>
      <c r="I14" s="160"/>
      <c r="J14" s="644">
        <v>50</v>
      </c>
      <c r="K14" s="43">
        <v>0.6</v>
      </c>
      <c r="L14" s="43">
        <v>3.1</v>
      </c>
      <c r="M14" s="43">
        <v>2.25</v>
      </c>
      <c r="N14" s="43">
        <v>39</v>
      </c>
      <c r="O14" s="52">
        <v>26.2</v>
      </c>
      <c r="P14" s="377"/>
      <c r="Q14" s="128" t="s">
        <v>86</v>
      </c>
      <c r="R14" s="12"/>
      <c r="S14" s="18"/>
      <c r="T14" s="9"/>
    </row>
    <row r="15" spans="1:20" s="2" customFormat="1" ht="12.75" customHeight="1" thickBot="1" x14ac:dyDescent="0.3">
      <c r="A15" s="703"/>
      <c r="B15" s="84" t="s">
        <v>282</v>
      </c>
      <c r="C15" s="648">
        <v>150</v>
      </c>
      <c r="D15" s="68">
        <v>2.11</v>
      </c>
      <c r="E15" s="68">
        <v>2.87</v>
      </c>
      <c r="F15" s="68">
        <v>7.23</v>
      </c>
      <c r="G15" s="68">
        <v>106.9</v>
      </c>
      <c r="H15" s="69">
        <v>6.21</v>
      </c>
      <c r="I15" s="58"/>
      <c r="J15" s="645">
        <v>200</v>
      </c>
      <c r="K15" s="68">
        <v>2.82</v>
      </c>
      <c r="L15" s="68">
        <v>8.76</v>
      </c>
      <c r="M15" s="68">
        <v>9.64</v>
      </c>
      <c r="N15" s="68">
        <v>127.8</v>
      </c>
      <c r="O15" s="69">
        <v>8.2799999999999994</v>
      </c>
      <c r="P15" s="663"/>
      <c r="Q15" s="364" t="s">
        <v>283</v>
      </c>
      <c r="R15" s="9"/>
      <c r="S15" s="9"/>
      <c r="T15" s="9"/>
    </row>
    <row r="16" spans="1:20" s="2" customFormat="1" ht="24" customHeight="1" x14ac:dyDescent="0.25">
      <c r="A16" s="703"/>
      <c r="B16" s="84" t="s">
        <v>87</v>
      </c>
      <c r="C16" s="648">
        <v>130</v>
      </c>
      <c r="D16" s="68">
        <v>8.27</v>
      </c>
      <c r="E16" s="68">
        <v>5.08</v>
      </c>
      <c r="F16" s="68">
        <v>22.2</v>
      </c>
      <c r="G16" s="68">
        <v>167.37</v>
      </c>
      <c r="H16" s="69">
        <v>4.41</v>
      </c>
      <c r="I16" s="58"/>
      <c r="J16" s="644">
        <v>150</v>
      </c>
      <c r="K16" s="68">
        <v>9.5399999999999991</v>
      </c>
      <c r="L16" s="68">
        <v>5.86</v>
      </c>
      <c r="M16" s="68">
        <v>25.62</v>
      </c>
      <c r="N16" s="68">
        <v>193.12</v>
      </c>
      <c r="O16" s="69">
        <v>5.09</v>
      </c>
      <c r="P16" s="70"/>
      <c r="Q16" s="65">
        <v>308</v>
      </c>
      <c r="R16" s="9"/>
      <c r="S16" s="18"/>
      <c r="T16" s="9"/>
    </row>
    <row r="17" spans="1:29" s="2" customFormat="1" ht="15" customHeight="1" x14ac:dyDescent="0.25">
      <c r="A17" s="703"/>
      <c r="B17" s="84" t="s">
        <v>88</v>
      </c>
      <c r="C17" s="648">
        <v>20</v>
      </c>
      <c r="D17" s="76">
        <v>0.28000000000000003</v>
      </c>
      <c r="E17" s="76">
        <v>1</v>
      </c>
      <c r="F17" s="76">
        <v>1.17</v>
      </c>
      <c r="G17" s="76">
        <v>14.82</v>
      </c>
      <c r="H17" s="77">
        <v>0.01</v>
      </c>
      <c r="I17" s="58"/>
      <c r="J17" s="651">
        <v>40</v>
      </c>
      <c r="K17" s="76">
        <v>0.56000000000000005</v>
      </c>
      <c r="L17" s="76">
        <v>2</v>
      </c>
      <c r="M17" s="76">
        <v>2.34</v>
      </c>
      <c r="N17" s="76">
        <v>29.64</v>
      </c>
      <c r="O17" s="77">
        <v>0.02</v>
      </c>
      <c r="P17" s="70"/>
      <c r="Q17" s="65">
        <v>372</v>
      </c>
      <c r="R17" s="9"/>
      <c r="S17" s="18"/>
      <c r="T17" s="9"/>
    </row>
    <row r="18" spans="1:29" s="2" customFormat="1" ht="15" customHeight="1" x14ac:dyDescent="0.25">
      <c r="A18" s="703"/>
      <c r="B18" s="83" t="s">
        <v>63</v>
      </c>
      <c r="C18" s="649">
        <v>180</v>
      </c>
      <c r="D18" s="68">
        <v>0.27</v>
      </c>
      <c r="E18" s="68">
        <v>0.11</v>
      </c>
      <c r="F18" s="68">
        <v>26.52</v>
      </c>
      <c r="G18" s="68">
        <v>108.12</v>
      </c>
      <c r="H18" s="69">
        <v>23.22</v>
      </c>
      <c r="I18" s="58"/>
      <c r="J18" s="649">
        <v>220</v>
      </c>
      <c r="K18" s="68">
        <v>0.33</v>
      </c>
      <c r="L18" s="68">
        <v>1.32</v>
      </c>
      <c r="M18" s="68">
        <v>40.04</v>
      </c>
      <c r="N18" s="68">
        <v>162.68</v>
      </c>
      <c r="O18" s="69">
        <v>28.38</v>
      </c>
      <c r="P18" s="70"/>
      <c r="Q18" s="66">
        <v>393</v>
      </c>
    </row>
    <row r="19" spans="1:29" s="2" customFormat="1" ht="15" customHeight="1" thickBot="1" x14ac:dyDescent="0.3">
      <c r="A19" s="703"/>
      <c r="B19" s="85" t="s">
        <v>52</v>
      </c>
      <c r="C19" s="650">
        <v>20</v>
      </c>
      <c r="D19" s="79">
        <v>1.34</v>
      </c>
      <c r="E19" s="79">
        <v>0.22</v>
      </c>
      <c r="F19" s="79">
        <v>8.1999999999999993</v>
      </c>
      <c r="G19" s="79">
        <v>40</v>
      </c>
      <c r="H19" s="80">
        <v>0</v>
      </c>
      <c r="I19" s="162"/>
      <c r="J19" s="650">
        <v>25</v>
      </c>
      <c r="K19" s="79">
        <v>1.67</v>
      </c>
      <c r="L19" s="79">
        <v>0.27</v>
      </c>
      <c r="M19" s="79">
        <v>10.25</v>
      </c>
      <c r="N19" s="79">
        <v>50</v>
      </c>
      <c r="O19" s="80">
        <v>0</v>
      </c>
      <c r="P19" s="81"/>
      <c r="Q19" s="124" t="s">
        <v>12</v>
      </c>
    </row>
    <row r="20" spans="1:29" s="13" customFormat="1" ht="25.5" customHeight="1" thickBot="1" x14ac:dyDescent="0.25">
      <c r="A20" s="704"/>
      <c r="B20" s="165" t="s">
        <v>312</v>
      </c>
      <c r="C20" s="47">
        <f t="shared" ref="C20:H20" si="4">SUM(C14:C19)</f>
        <v>540</v>
      </c>
      <c r="D20" s="48">
        <f t="shared" si="4"/>
        <v>12.749999999999998</v>
      </c>
      <c r="E20" s="48">
        <f t="shared" si="4"/>
        <v>11.76</v>
      </c>
      <c r="F20" s="48">
        <f t="shared" si="4"/>
        <v>67.12</v>
      </c>
      <c r="G20" s="48">
        <f t="shared" si="4"/>
        <v>468.41</v>
      </c>
      <c r="H20" s="54">
        <f t="shared" si="4"/>
        <v>54.81</v>
      </c>
      <c r="I20" s="154">
        <f>SUM(G20/G32*100)</f>
        <v>34.393608975629817</v>
      </c>
      <c r="J20" s="49">
        <f t="shared" ref="J20:O20" si="5">SUM(J14:J19)</f>
        <v>685</v>
      </c>
      <c r="K20" s="48">
        <f t="shared" si="5"/>
        <v>15.52</v>
      </c>
      <c r="L20" s="363">
        <f t="shared" si="5"/>
        <v>21.31</v>
      </c>
      <c r="M20" s="363">
        <f t="shared" si="5"/>
        <v>90.140000000000015</v>
      </c>
      <c r="N20" s="48">
        <f t="shared" si="5"/>
        <v>602.24</v>
      </c>
      <c r="O20" s="54">
        <f t="shared" si="5"/>
        <v>67.97</v>
      </c>
      <c r="P20" s="154">
        <f>SUM(N20/N32*100)</f>
        <v>34.071249554478136</v>
      </c>
      <c r="Q20" s="234"/>
    </row>
    <row r="21" spans="1:29" s="13" customFormat="1" ht="13.5" customHeight="1" x14ac:dyDescent="0.2">
      <c r="A21" s="748" t="s">
        <v>321</v>
      </c>
      <c r="B21" s="315" t="s">
        <v>107</v>
      </c>
      <c r="C21" s="652">
        <v>200</v>
      </c>
      <c r="D21" s="125">
        <v>5.8</v>
      </c>
      <c r="E21" s="125">
        <v>5</v>
      </c>
      <c r="F21" s="125">
        <v>8.1999999999999993</v>
      </c>
      <c r="G21" s="125">
        <v>101.11</v>
      </c>
      <c r="H21" s="163">
        <v>1.6</v>
      </c>
      <c r="I21" s="226"/>
      <c r="J21" s="654">
        <v>200</v>
      </c>
      <c r="K21" s="125">
        <v>5.8</v>
      </c>
      <c r="L21" s="125">
        <v>5</v>
      </c>
      <c r="M21" s="125">
        <v>8.1999999999999993</v>
      </c>
      <c r="N21" s="125">
        <v>101.11</v>
      </c>
      <c r="O21" s="163">
        <v>1.6</v>
      </c>
      <c r="P21" s="62"/>
      <c r="Q21" s="391">
        <v>420</v>
      </c>
    </row>
    <row r="22" spans="1:29" s="13" customFormat="1" ht="12" customHeight="1" x14ac:dyDescent="0.2">
      <c r="A22" s="749"/>
      <c r="B22" s="276" t="s">
        <v>281</v>
      </c>
      <c r="C22" s="666">
        <v>2</v>
      </c>
      <c r="D22" s="384">
        <v>0</v>
      </c>
      <c r="E22" s="384">
        <v>0</v>
      </c>
      <c r="F22" s="384">
        <v>2</v>
      </c>
      <c r="G22" s="384">
        <v>8</v>
      </c>
      <c r="H22" s="384">
        <v>0</v>
      </c>
      <c r="I22" s="681"/>
      <c r="J22" s="667">
        <v>6</v>
      </c>
      <c r="K22" s="384">
        <v>0</v>
      </c>
      <c r="L22" s="384">
        <v>0</v>
      </c>
      <c r="M22" s="384">
        <v>6</v>
      </c>
      <c r="N22" s="384">
        <v>24</v>
      </c>
      <c r="O22" s="675">
        <v>0</v>
      </c>
      <c r="P22" s="390"/>
      <c r="Q22" s="66"/>
    </row>
    <row r="23" spans="1:29" s="13" customFormat="1" ht="12.75" customHeight="1" thickBot="1" x14ac:dyDescent="0.25">
      <c r="A23" s="749"/>
      <c r="B23" s="263" t="s">
        <v>70</v>
      </c>
      <c r="C23" s="653">
        <v>25</v>
      </c>
      <c r="D23" s="373">
        <v>2.12</v>
      </c>
      <c r="E23" s="373">
        <v>2.82</v>
      </c>
      <c r="F23" s="373">
        <v>17.45</v>
      </c>
      <c r="G23" s="373">
        <v>103</v>
      </c>
      <c r="H23" s="372">
        <v>0</v>
      </c>
      <c r="I23" s="57"/>
      <c r="J23" s="655">
        <v>35</v>
      </c>
      <c r="K23" s="373">
        <v>2.97</v>
      </c>
      <c r="L23" s="373">
        <v>3.95</v>
      </c>
      <c r="M23" s="373">
        <v>24.43</v>
      </c>
      <c r="N23" s="373">
        <v>144.9</v>
      </c>
      <c r="O23" s="372">
        <v>0</v>
      </c>
      <c r="P23" s="376"/>
      <c r="Q23" s="214" t="s">
        <v>12</v>
      </c>
    </row>
    <row r="24" spans="1:29" s="13" customFormat="1" ht="26.25" customHeight="1" thickBot="1" x14ac:dyDescent="0.25">
      <c r="A24" s="750"/>
      <c r="B24" s="165" t="s">
        <v>313</v>
      </c>
      <c r="C24" s="49">
        <f t="shared" ref="C24:H24" si="6">SUM(C21:C23)</f>
        <v>227</v>
      </c>
      <c r="D24" s="48">
        <f t="shared" si="6"/>
        <v>7.92</v>
      </c>
      <c r="E24" s="48">
        <f t="shared" si="6"/>
        <v>7.82</v>
      </c>
      <c r="F24" s="48">
        <f t="shared" si="6"/>
        <v>27.65</v>
      </c>
      <c r="G24" s="48">
        <f t="shared" si="6"/>
        <v>212.11</v>
      </c>
      <c r="H24" s="54">
        <f t="shared" si="6"/>
        <v>1.6</v>
      </c>
      <c r="I24" s="154">
        <f>SUM(G24/G32*100)</f>
        <v>15.574450587777463</v>
      </c>
      <c r="J24" s="49">
        <f t="shared" ref="J24:O24" si="7">SUM(J21:J23)</f>
        <v>241</v>
      </c>
      <c r="K24" s="48">
        <f t="shared" si="7"/>
        <v>8.77</v>
      </c>
      <c r="L24" s="48">
        <f t="shared" si="7"/>
        <v>8.9499999999999993</v>
      </c>
      <c r="M24" s="48">
        <f t="shared" si="7"/>
        <v>38.629999999999995</v>
      </c>
      <c r="N24" s="48">
        <f t="shared" si="7"/>
        <v>270.01</v>
      </c>
      <c r="O24" s="54">
        <f t="shared" si="7"/>
        <v>1.6</v>
      </c>
      <c r="P24" s="154">
        <f>SUM(N24/N32*100)</f>
        <v>15.275601242369556</v>
      </c>
      <c r="Q24" s="217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2" customFormat="1" ht="15" customHeight="1" x14ac:dyDescent="0.25">
      <c r="A25" s="714" t="s">
        <v>319</v>
      </c>
      <c r="B25" s="84" t="s">
        <v>244</v>
      </c>
      <c r="C25" s="656">
        <v>120</v>
      </c>
      <c r="D25" s="43">
        <v>10.61</v>
      </c>
      <c r="E25" s="43">
        <v>6.81</v>
      </c>
      <c r="F25" s="43">
        <v>15.04</v>
      </c>
      <c r="G25" s="43">
        <v>164</v>
      </c>
      <c r="H25" s="52">
        <v>15.03</v>
      </c>
      <c r="I25" s="58"/>
      <c r="J25" s="649">
        <v>150</v>
      </c>
      <c r="K25" s="43">
        <v>13.24</v>
      </c>
      <c r="L25" s="43">
        <v>8.4700000000000006</v>
      </c>
      <c r="M25" s="43">
        <v>18.989999999999998</v>
      </c>
      <c r="N25" s="43">
        <v>205.31</v>
      </c>
      <c r="O25" s="52">
        <v>18.78</v>
      </c>
      <c r="P25" s="61"/>
      <c r="Q25" s="624" t="s">
        <v>308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15"/>
      <c r="B26" s="84" t="s">
        <v>219</v>
      </c>
      <c r="C26" s="657">
        <v>10</v>
      </c>
      <c r="D26" s="43">
        <v>0.11</v>
      </c>
      <c r="E26" s="43">
        <v>0.33</v>
      </c>
      <c r="F26" s="43">
        <v>0.46</v>
      </c>
      <c r="G26" s="43">
        <v>5.23</v>
      </c>
      <c r="H26" s="52">
        <v>0.16</v>
      </c>
      <c r="I26" s="58"/>
      <c r="J26" s="646">
        <v>10</v>
      </c>
      <c r="K26" s="43">
        <v>0.11</v>
      </c>
      <c r="L26" s="43">
        <v>0.33</v>
      </c>
      <c r="M26" s="43">
        <v>0.46</v>
      </c>
      <c r="N26" s="43">
        <v>5.23</v>
      </c>
      <c r="O26" s="52">
        <v>0.16</v>
      </c>
      <c r="P26" s="61"/>
      <c r="Q26" s="624" t="s">
        <v>251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15"/>
      <c r="B27" s="86" t="s">
        <v>221</v>
      </c>
      <c r="C27" s="646">
        <v>150</v>
      </c>
      <c r="D27" s="68">
        <v>7.0000000000000007E-2</v>
      </c>
      <c r="E27" s="68">
        <v>0.03</v>
      </c>
      <c r="F27" s="68">
        <v>7.4</v>
      </c>
      <c r="G27" s="68">
        <v>30.75</v>
      </c>
      <c r="H27" s="69">
        <v>0.82</v>
      </c>
      <c r="I27" s="58"/>
      <c r="J27" s="646">
        <v>200</v>
      </c>
      <c r="K27" s="68">
        <v>0.1</v>
      </c>
      <c r="L27" s="68">
        <v>0.04</v>
      </c>
      <c r="M27" s="68">
        <v>14.9</v>
      </c>
      <c r="N27" s="68">
        <v>61</v>
      </c>
      <c r="O27" s="69">
        <v>1.1000000000000001</v>
      </c>
      <c r="P27" s="70"/>
      <c r="Q27" s="625" t="s">
        <v>232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15"/>
      <c r="B28" s="85" t="s">
        <v>89</v>
      </c>
      <c r="C28" s="647">
        <v>20</v>
      </c>
      <c r="D28" s="71">
        <v>1.52</v>
      </c>
      <c r="E28" s="71">
        <v>0.16</v>
      </c>
      <c r="F28" s="71">
        <v>9.84</v>
      </c>
      <c r="G28" s="71">
        <v>47</v>
      </c>
      <c r="H28" s="72">
        <v>0</v>
      </c>
      <c r="I28" s="152"/>
      <c r="J28" s="658">
        <v>20</v>
      </c>
      <c r="K28" s="71">
        <v>1.52</v>
      </c>
      <c r="L28" s="71">
        <v>0.16</v>
      </c>
      <c r="M28" s="71">
        <v>9.84</v>
      </c>
      <c r="N28" s="71">
        <v>47</v>
      </c>
      <c r="O28" s="72">
        <v>0</v>
      </c>
      <c r="P28" s="73"/>
      <c r="Q28" s="134" t="s">
        <v>12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x14ac:dyDescent="0.25">
      <c r="A29" s="715"/>
      <c r="B29" s="85" t="s">
        <v>142</v>
      </c>
      <c r="C29" s="647">
        <v>4</v>
      </c>
      <c r="D29" s="71">
        <v>0.02</v>
      </c>
      <c r="E29" s="71">
        <v>3.3</v>
      </c>
      <c r="F29" s="71">
        <v>0.03</v>
      </c>
      <c r="G29" s="71">
        <v>29.92</v>
      </c>
      <c r="H29" s="72">
        <v>0</v>
      </c>
      <c r="I29" s="152"/>
      <c r="J29" s="658">
        <v>4</v>
      </c>
      <c r="K29" s="71">
        <v>0.02</v>
      </c>
      <c r="L29" s="71">
        <v>3.3</v>
      </c>
      <c r="M29" s="71">
        <v>0.03</v>
      </c>
      <c r="N29" s="71">
        <v>29.92</v>
      </c>
      <c r="O29" s="72">
        <v>0</v>
      </c>
      <c r="P29" s="73"/>
      <c r="Q29" s="134"/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" customHeight="1" thickBot="1" x14ac:dyDescent="0.3">
      <c r="A30" s="715"/>
      <c r="B30" s="85" t="s">
        <v>97</v>
      </c>
      <c r="C30" s="647">
        <v>100</v>
      </c>
      <c r="D30" s="71">
        <v>0.6</v>
      </c>
      <c r="E30" s="71">
        <v>0.6</v>
      </c>
      <c r="F30" s="71">
        <v>8.94</v>
      </c>
      <c r="G30" s="71">
        <v>69</v>
      </c>
      <c r="H30" s="72">
        <v>10</v>
      </c>
      <c r="I30" s="152"/>
      <c r="J30" s="647">
        <v>150</v>
      </c>
      <c r="K30" s="71">
        <v>0.9</v>
      </c>
      <c r="L30" s="71">
        <v>0.9</v>
      </c>
      <c r="M30" s="71">
        <v>13.41</v>
      </c>
      <c r="N30" s="71">
        <v>103.5</v>
      </c>
      <c r="O30" s="72">
        <v>15</v>
      </c>
      <c r="P30" s="73"/>
      <c r="Q30" s="134">
        <v>386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5.5" customHeight="1" thickBot="1" x14ac:dyDescent="0.25">
      <c r="A31" s="716"/>
      <c r="B31" s="165" t="s">
        <v>311</v>
      </c>
      <c r="C31" s="49">
        <f t="shared" ref="C31:H31" si="8">SUM(C25:C30)</f>
        <v>404</v>
      </c>
      <c r="D31" s="363">
        <f t="shared" si="8"/>
        <v>12.929999999999998</v>
      </c>
      <c r="E31" s="363">
        <f t="shared" si="8"/>
        <v>11.229999999999999</v>
      </c>
      <c r="F31" s="48">
        <f t="shared" si="8"/>
        <v>41.709999999999994</v>
      </c>
      <c r="G31" s="48">
        <f t="shared" si="8"/>
        <v>345.9</v>
      </c>
      <c r="H31" s="54">
        <f t="shared" si="8"/>
        <v>26.009999999999998</v>
      </c>
      <c r="I31" s="566">
        <f>SUM(G31/G32*100)</f>
        <v>25.398154063043815</v>
      </c>
      <c r="J31" s="49">
        <f t="shared" ref="J31:O31" si="9">SUM(J25:J30)</f>
        <v>534</v>
      </c>
      <c r="K31" s="48">
        <f t="shared" si="9"/>
        <v>15.889999999999999</v>
      </c>
      <c r="L31" s="48">
        <f t="shared" si="9"/>
        <v>13.200000000000001</v>
      </c>
      <c r="M31" s="48">
        <f t="shared" si="9"/>
        <v>57.629999999999995</v>
      </c>
      <c r="N31" s="48">
        <f t="shared" si="9"/>
        <v>451.96</v>
      </c>
      <c r="O31" s="54">
        <f t="shared" si="9"/>
        <v>35.040000000000006</v>
      </c>
      <c r="P31" s="566">
        <f>SUM(N31/N32*100)</f>
        <v>25.56927794341448</v>
      </c>
      <c r="Q31" s="217"/>
    </row>
    <row r="32" spans="1:29" s="2" customFormat="1" ht="15" customHeight="1" thickBot="1" x14ac:dyDescent="0.3">
      <c r="A32" s="706" t="s">
        <v>123</v>
      </c>
      <c r="B32" s="707"/>
      <c r="C32" s="177">
        <f t="shared" ref="C32:H32" si="10">C11+C13+C20+C24+C31</f>
        <v>1551</v>
      </c>
      <c r="D32" s="178">
        <f t="shared" si="10"/>
        <v>45.28</v>
      </c>
      <c r="E32" s="179">
        <f t="shared" si="10"/>
        <v>45.489999999999995</v>
      </c>
      <c r="F32" s="284">
        <f t="shared" si="10"/>
        <v>174.32999999999998</v>
      </c>
      <c r="G32" s="181">
        <f t="shared" si="10"/>
        <v>1361.9099999999999</v>
      </c>
      <c r="H32" s="182">
        <f t="shared" si="10"/>
        <v>83.82</v>
      </c>
      <c r="I32" s="183"/>
      <c r="J32" s="184">
        <f t="shared" ref="J32:O32" si="11">J11+J13+J20+J24+J31</f>
        <v>1940</v>
      </c>
      <c r="K32" s="178">
        <f t="shared" si="11"/>
        <v>56.370000000000005</v>
      </c>
      <c r="L32" s="179">
        <f t="shared" si="11"/>
        <v>63.19</v>
      </c>
      <c r="M32" s="284">
        <f t="shared" si="11"/>
        <v>236.47</v>
      </c>
      <c r="N32" s="181">
        <f t="shared" si="11"/>
        <v>1767.59</v>
      </c>
      <c r="O32" s="182">
        <f t="shared" si="11"/>
        <v>106.41</v>
      </c>
      <c r="P32" s="338"/>
      <c r="Q32" s="215"/>
    </row>
    <row r="33" spans="1:17" s="2" customFormat="1" ht="7.5" customHeight="1" x14ac:dyDescent="0.25">
      <c r="A33" s="125"/>
      <c r="B33" s="171"/>
      <c r="C33" s="125"/>
      <c r="D33" s="172"/>
      <c r="E33" s="172"/>
      <c r="F33" s="172"/>
      <c r="G33" s="172"/>
      <c r="H33" s="173"/>
      <c r="I33" s="153"/>
      <c r="J33" s="174"/>
      <c r="K33" s="175"/>
      <c r="L33" s="175"/>
      <c r="M33" s="175"/>
      <c r="N33" s="175"/>
      <c r="O33" s="173"/>
      <c r="P33" s="176"/>
      <c r="Q33" s="216"/>
    </row>
    <row r="34" spans="1:17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02"/>
      <c r="B39" s="701"/>
      <c r="C39" s="702"/>
      <c r="D39" s="702"/>
      <c r="E39" s="702"/>
      <c r="F39" s="702"/>
      <c r="G39" s="702"/>
      <c r="H39" s="91"/>
      <c r="I39" s="91"/>
      <c r="J39" s="9"/>
      <c r="K39" s="9"/>
    </row>
    <row r="40" spans="1:17" x14ac:dyDescent="0.25">
      <c r="A40" s="702"/>
      <c r="B40" s="701"/>
      <c r="C40" s="702"/>
      <c r="D40" s="91"/>
      <c r="E40" s="91"/>
      <c r="F40" s="91"/>
      <c r="G40" s="702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8">
    <mergeCell ref="D39:F39"/>
    <mergeCell ref="G39:G40"/>
    <mergeCell ref="A32:B32"/>
    <mergeCell ref="A25:A31"/>
    <mergeCell ref="A6:A13"/>
    <mergeCell ref="A39:A40"/>
    <mergeCell ref="C39:C40"/>
    <mergeCell ref="A14:A20"/>
    <mergeCell ref="A21:A24"/>
    <mergeCell ref="B39:B40"/>
    <mergeCell ref="B1:O1"/>
    <mergeCell ref="A2:A3"/>
    <mergeCell ref="J2:Q3"/>
    <mergeCell ref="A4:A5"/>
    <mergeCell ref="B4:B5"/>
    <mergeCell ref="D4:F4"/>
    <mergeCell ref="K4:M4"/>
    <mergeCell ref="B2:I3"/>
  </mergeCells>
  <pageMargins left="0.39370078740157483" right="0.39370078740157483" top="0.98425196850393704" bottom="0.19685039370078741" header="0.31496062992125984" footer="0.31496062992125984"/>
  <pageSetup paperSize="9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9.7109375" style="2" customWidth="1"/>
    <col min="2" max="2" width="23.85546875" style="31" customWidth="1"/>
    <col min="3" max="3" width="6.140625" style="2" customWidth="1"/>
    <col min="4" max="6" width="6.85546875" style="2" hidden="1" customWidth="1"/>
    <col min="7" max="7" width="8.140625" style="2" customWidth="1"/>
    <col min="8" max="8" width="6.7109375" style="2" customWidth="1"/>
    <col min="9" max="9" width="6.1406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85546875" style="17" hidden="1" customWidth="1"/>
  </cols>
  <sheetData>
    <row r="1" spans="1:20" s="2" customFormat="1" ht="19.5" customHeight="1" thickBot="1" x14ac:dyDescent="0.3">
      <c r="A1" s="272"/>
      <c r="B1" s="735" t="s">
        <v>363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271"/>
      <c r="Q1" s="89"/>
    </row>
    <row r="2" spans="1:20" s="2" customFormat="1" ht="10.5" customHeight="1" x14ac:dyDescent="0.25">
      <c r="A2" s="717" t="s">
        <v>355</v>
      </c>
      <c r="B2" s="742" t="s">
        <v>125</v>
      </c>
      <c r="C2" s="743"/>
      <c r="D2" s="743"/>
      <c r="E2" s="743"/>
      <c r="F2" s="743"/>
      <c r="G2" s="743"/>
      <c r="H2" s="743"/>
      <c r="I2" s="744"/>
      <c r="J2" s="759" t="s">
        <v>27</v>
      </c>
      <c r="K2" s="759"/>
      <c r="L2" s="759"/>
      <c r="M2" s="759"/>
      <c r="N2" s="759"/>
      <c r="O2" s="759"/>
      <c r="P2" s="759"/>
      <c r="Q2" s="760"/>
    </row>
    <row r="3" spans="1:20" s="2" customFormat="1" ht="12" customHeight="1" thickBot="1" x14ac:dyDescent="0.3">
      <c r="A3" s="718"/>
      <c r="B3" s="745"/>
      <c r="C3" s="746"/>
      <c r="D3" s="746"/>
      <c r="E3" s="746"/>
      <c r="F3" s="746"/>
      <c r="G3" s="746"/>
      <c r="H3" s="746"/>
      <c r="I3" s="747"/>
      <c r="J3" s="761"/>
      <c r="K3" s="761"/>
      <c r="L3" s="761"/>
      <c r="M3" s="761"/>
      <c r="N3" s="761"/>
      <c r="O3" s="761"/>
      <c r="P3" s="761"/>
      <c r="Q3" s="762"/>
    </row>
    <row r="4" spans="1:20" s="5" customFormat="1" ht="26.25" customHeight="1" thickBot="1" x14ac:dyDescent="0.25">
      <c r="A4" s="723" t="s">
        <v>0</v>
      </c>
      <c r="B4" s="740" t="s">
        <v>46</v>
      </c>
      <c r="C4" s="188" t="s">
        <v>1</v>
      </c>
      <c r="D4" s="726" t="s">
        <v>2</v>
      </c>
      <c r="E4" s="702"/>
      <c r="F4" s="727"/>
      <c r="G4" s="189" t="s">
        <v>18</v>
      </c>
      <c r="H4" s="190" t="s">
        <v>16</v>
      </c>
      <c r="I4" s="170" t="s">
        <v>13</v>
      </c>
      <c r="J4" s="41" t="s">
        <v>1</v>
      </c>
      <c r="K4" s="728" t="s">
        <v>2</v>
      </c>
      <c r="L4" s="728"/>
      <c r="M4" s="728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24"/>
      <c r="B5" s="741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53" t="s">
        <v>322</v>
      </c>
      <c r="B6" s="186" t="s">
        <v>127</v>
      </c>
      <c r="C6" s="316">
        <v>150</v>
      </c>
      <c r="D6" s="43">
        <v>4.8</v>
      </c>
      <c r="E6" s="43">
        <v>6.15</v>
      </c>
      <c r="F6" s="43">
        <v>19</v>
      </c>
      <c r="G6" s="43">
        <v>151.35</v>
      </c>
      <c r="H6" s="52">
        <v>1.1499999999999999</v>
      </c>
      <c r="I6" s="58"/>
      <c r="J6" s="316">
        <v>180</v>
      </c>
      <c r="K6" s="43">
        <v>5.8</v>
      </c>
      <c r="L6" s="43">
        <v>7.38</v>
      </c>
      <c r="M6" s="43">
        <v>23.04</v>
      </c>
      <c r="N6" s="43">
        <v>181.62</v>
      </c>
      <c r="O6" s="52">
        <v>1.38</v>
      </c>
      <c r="P6" s="61"/>
      <c r="Q6" s="95" t="s">
        <v>128</v>
      </c>
      <c r="R6" s="9"/>
      <c r="S6" s="9"/>
      <c r="T6" s="9"/>
    </row>
    <row r="7" spans="1:20" s="2" customFormat="1" ht="14.25" customHeight="1" x14ac:dyDescent="0.25">
      <c r="A7" s="754"/>
      <c r="B7" s="187" t="s">
        <v>135</v>
      </c>
      <c r="C7" s="317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317">
        <v>200</v>
      </c>
      <c r="K7" s="68">
        <v>3.3</v>
      </c>
      <c r="L7" s="68">
        <v>2.9</v>
      </c>
      <c r="M7" s="68">
        <v>13.8</v>
      </c>
      <c r="N7" s="68">
        <v>94</v>
      </c>
      <c r="O7" s="69">
        <v>0.7</v>
      </c>
      <c r="P7" s="70"/>
      <c r="Q7" s="66">
        <v>462</v>
      </c>
      <c r="R7" s="9"/>
      <c r="S7" s="9"/>
      <c r="T7" s="9"/>
    </row>
    <row r="8" spans="1:20" s="2" customFormat="1" ht="15.75" customHeight="1" x14ac:dyDescent="0.25">
      <c r="A8" s="754"/>
      <c r="B8" s="263" t="s">
        <v>66</v>
      </c>
      <c r="C8" s="359">
        <v>30</v>
      </c>
      <c r="D8" s="71">
        <v>2.2400000000000002</v>
      </c>
      <c r="E8" s="71">
        <v>0.86</v>
      </c>
      <c r="F8" s="71">
        <v>15.44</v>
      </c>
      <c r="G8" s="71">
        <v>78.3</v>
      </c>
      <c r="H8" s="72">
        <v>0</v>
      </c>
      <c r="I8" s="152"/>
      <c r="J8" s="394">
        <v>5</v>
      </c>
      <c r="K8" s="71">
        <v>0</v>
      </c>
      <c r="L8" s="71">
        <v>0</v>
      </c>
      <c r="M8" s="71">
        <v>5</v>
      </c>
      <c r="N8" s="71">
        <v>20</v>
      </c>
      <c r="O8" s="72">
        <v>0</v>
      </c>
      <c r="P8" s="73"/>
      <c r="Q8" s="124" t="s">
        <v>310</v>
      </c>
      <c r="R8" s="9"/>
      <c r="S8" s="9"/>
      <c r="T8" s="9"/>
    </row>
    <row r="9" spans="1:20" s="2" customFormat="1" ht="12.75" customHeight="1" x14ac:dyDescent="0.25">
      <c r="A9" s="754"/>
      <c r="B9" s="276" t="s">
        <v>142</v>
      </c>
      <c r="C9" s="359">
        <v>5</v>
      </c>
      <c r="D9" s="71">
        <v>0.02</v>
      </c>
      <c r="E9" s="71">
        <v>4.13</v>
      </c>
      <c r="F9" s="71">
        <v>0.03</v>
      </c>
      <c r="G9" s="71">
        <v>37.4</v>
      </c>
      <c r="H9" s="72">
        <v>0</v>
      </c>
      <c r="I9" s="152"/>
      <c r="J9" s="394"/>
      <c r="K9" s="71"/>
      <c r="L9" s="71"/>
      <c r="M9" s="71"/>
      <c r="N9" s="71"/>
      <c r="O9" s="72"/>
      <c r="P9" s="73"/>
      <c r="Q9" s="124" t="s">
        <v>309</v>
      </c>
      <c r="R9" s="9"/>
      <c r="S9" s="9"/>
      <c r="T9" s="9"/>
    </row>
    <row r="10" spans="1:20" s="2" customFormat="1" ht="15" customHeight="1" thickBot="1" x14ac:dyDescent="0.3">
      <c r="A10" s="754"/>
      <c r="B10" s="276" t="s">
        <v>15</v>
      </c>
      <c r="C10" s="359"/>
      <c r="D10" s="71"/>
      <c r="E10" s="71"/>
      <c r="F10" s="71"/>
      <c r="G10" s="71"/>
      <c r="H10" s="72"/>
      <c r="I10" s="152"/>
      <c r="J10" s="331">
        <v>45</v>
      </c>
      <c r="K10" s="71">
        <v>2.8</v>
      </c>
      <c r="L10" s="71">
        <v>8.48</v>
      </c>
      <c r="M10" s="71">
        <v>16.45</v>
      </c>
      <c r="N10" s="71">
        <v>153</v>
      </c>
      <c r="O10" s="72">
        <v>0</v>
      </c>
      <c r="P10" s="73"/>
      <c r="Q10" s="126">
        <v>1</v>
      </c>
      <c r="R10" s="9"/>
      <c r="S10" s="9"/>
      <c r="T10" s="9"/>
    </row>
    <row r="11" spans="1:20" s="11" customFormat="1" ht="26.25" customHeight="1" thickBot="1" x14ac:dyDescent="0.3">
      <c r="A11" s="755"/>
      <c r="B11" s="694" t="s">
        <v>324</v>
      </c>
      <c r="C11" s="44">
        <f t="shared" ref="C11:H11" si="0">SUM(C6:C10)</f>
        <v>365</v>
      </c>
      <c r="D11" s="45">
        <f t="shared" si="0"/>
        <v>10.029999999999999</v>
      </c>
      <c r="E11" s="45">
        <f t="shared" si="0"/>
        <v>13.75</v>
      </c>
      <c r="F11" s="45">
        <f t="shared" si="0"/>
        <v>46.89</v>
      </c>
      <c r="G11" s="45">
        <f t="shared" si="0"/>
        <v>351.65</v>
      </c>
      <c r="H11" s="53">
        <f t="shared" si="0"/>
        <v>1.7799999999999998</v>
      </c>
      <c r="I11" s="154">
        <f>SUM(G11/G33*100)</f>
        <v>24.650553086488987</v>
      </c>
      <c r="J11" s="56">
        <f t="shared" ref="J11:O11" si="1">SUM(J6:J10)</f>
        <v>430</v>
      </c>
      <c r="K11" s="45">
        <f t="shared" si="1"/>
        <v>11.899999999999999</v>
      </c>
      <c r="L11" s="45">
        <f t="shared" si="1"/>
        <v>18.759999999999998</v>
      </c>
      <c r="M11" s="45">
        <f t="shared" si="1"/>
        <v>58.290000000000006</v>
      </c>
      <c r="N11" s="45">
        <f t="shared" si="1"/>
        <v>448.62</v>
      </c>
      <c r="O11" s="53">
        <f t="shared" si="1"/>
        <v>2.08</v>
      </c>
      <c r="P11" s="154">
        <f>SUM(N11/N33*100)</f>
        <v>24.961607798624559</v>
      </c>
      <c r="Q11" s="217"/>
      <c r="R11" s="10"/>
      <c r="S11" s="10"/>
      <c r="T11" s="10"/>
    </row>
    <row r="12" spans="1:20" s="11" customFormat="1" ht="9" hidden="1" customHeight="1" thickBot="1" x14ac:dyDescent="0.3">
      <c r="A12" s="756"/>
      <c r="B12" s="199"/>
      <c r="C12" s="349"/>
      <c r="D12" s="156"/>
      <c r="E12" s="156"/>
      <c r="F12" s="156"/>
      <c r="G12" s="156"/>
      <c r="H12" s="157"/>
      <c r="I12" s="158"/>
      <c r="J12" s="349"/>
      <c r="K12" s="156"/>
      <c r="L12" s="156"/>
      <c r="M12" s="156"/>
      <c r="N12" s="156"/>
      <c r="O12" s="157"/>
      <c r="P12" s="159"/>
      <c r="Q12" s="213"/>
      <c r="R12" s="10"/>
      <c r="S12" s="10"/>
      <c r="T12" s="10"/>
    </row>
    <row r="13" spans="1:20" s="2" customFormat="1" ht="9.75" hidden="1" customHeight="1" thickBot="1" x14ac:dyDescent="0.3">
      <c r="A13" s="757"/>
      <c r="B13" s="165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4">
        <f>SUM(G13/G33*100)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4">
        <f>SUM(N13/N33*100)</f>
        <v>0</v>
      </c>
      <c r="Q13" s="217"/>
      <c r="R13" s="9"/>
      <c r="S13" s="9"/>
      <c r="T13" s="9"/>
    </row>
    <row r="14" spans="1:20" s="2" customFormat="1" ht="16.5" customHeight="1" x14ac:dyDescent="0.25">
      <c r="A14" s="758" t="s">
        <v>323</v>
      </c>
      <c r="B14" s="305" t="s">
        <v>268</v>
      </c>
      <c r="C14" s="321">
        <v>40</v>
      </c>
      <c r="D14" s="43">
        <v>0.44</v>
      </c>
      <c r="E14" s="43">
        <v>2.44</v>
      </c>
      <c r="F14" s="43">
        <v>1.28</v>
      </c>
      <c r="G14" s="43">
        <v>28.8</v>
      </c>
      <c r="H14" s="52">
        <v>6.6</v>
      </c>
      <c r="I14" s="160"/>
      <c r="J14" s="319">
        <v>60</v>
      </c>
      <c r="K14" s="43">
        <v>0.66</v>
      </c>
      <c r="L14" s="43">
        <v>3.66</v>
      </c>
      <c r="M14" s="43">
        <v>1.92</v>
      </c>
      <c r="N14" s="43">
        <v>43.2</v>
      </c>
      <c r="O14" s="52">
        <v>9.9</v>
      </c>
      <c r="P14" s="61"/>
      <c r="Q14" s="128" t="s">
        <v>269</v>
      </c>
      <c r="R14" s="12"/>
      <c r="S14" s="18"/>
      <c r="T14" s="9"/>
    </row>
    <row r="15" spans="1:20" s="2" customFormat="1" ht="12" customHeight="1" x14ac:dyDescent="0.25">
      <c r="A15" s="758"/>
      <c r="B15" s="306" t="s">
        <v>137</v>
      </c>
      <c r="C15" s="321">
        <v>150</v>
      </c>
      <c r="D15" s="43">
        <v>1.23</v>
      </c>
      <c r="E15" s="43">
        <v>2.85</v>
      </c>
      <c r="F15" s="43">
        <v>6.44</v>
      </c>
      <c r="G15" s="43">
        <v>56.25</v>
      </c>
      <c r="H15" s="52">
        <v>4.87</v>
      </c>
      <c r="I15" s="58"/>
      <c r="J15" s="321">
        <v>200</v>
      </c>
      <c r="K15" s="43">
        <v>1.64</v>
      </c>
      <c r="L15" s="43">
        <v>3.8</v>
      </c>
      <c r="M15" s="43">
        <v>8.58</v>
      </c>
      <c r="N15" s="43">
        <v>75</v>
      </c>
      <c r="O15" s="52">
        <v>6.5</v>
      </c>
      <c r="P15" s="61"/>
      <c r="Q15" s="128" t="s">
        <v>138</v>
      </c>
      <c r="R15" s="12"/>
      <c r="S15" s="18"/>
      <c r="T15" s="9"/>
    </row>
    <row r="16" spans="1:20" s="2" customFormat="1" ht="12" customHeight="1" x14ac:dyDescent="0.25">
      <c r="A16" s="758"/>
      <c r="B16" s="306" t="s">
        <v>94</v>
      </c>
      <c r="C16" s="360">
        <v>5</v>
      </c>
      <c r="D16" s="68">
        <v>0.12</v>
      </c>
      <c r="E16" s="68">
        <v>0.75</v>
      </c>
      <c r="F16" s="68">
        <v>0.16</v>
      </c>
      <c r="G16" s="68">
        <v>7.88</v>
      </c>
      <c r="H16" s="69">
        <v>0.01</v>
      </c>
      <c r="I16" s="58"/>
      <c r="J16" s="628">
        <v>5</v>
      </c>
      <c r="K16" s="68">
        <v>0.12</v>
      </c>
      <c r="L16" s="68">
        <v>0.75</v>
      </c>
      <c r="M16" s="68">
        <v>0.16</v>
      </c>
      <c r="N16" s="68">
        <v>7.88</v>
      </c>
      <c r="O16" s="69">
        <v>0.01</v>
      </c>
      <c r="P16" s="70"/>
      <c r="Q16" s="65" t="s">
        <v>59</v>
      </c>
      <c r="R16" s="12"/>
      <c r="S16" s="9"/>
      <c r="T16" s="9"/>
    </row>
    <row r="17" spans="1:29" s="2" customFormat="1" ht="22.5" customHeight="1" x14ac:dyDescent="0.25">
      <c r="A17" s="758"/>
      <c r="B17" s="306" t="s">
        <v>270</v>
      </c>
      <c r="C17" s="317">
        <v>50</v>
      </c>
      <c r="D17" s="68">
        <v>5.98</v>
      </c>
      <c r="E17" s="68">
        <v>4.93</v>
      </c>
      <c r="F17" s="68">
        <v>4.49</v>
      </c>
      <c r="G17" s="68">
        <v>86.67</v>
      </c>
      <c r="H17" s="69">
        <v>1.65</v>
      </c>
      <c r="I17" s="58"/>
      <c r="J17" s="317">
        <v>60</v>
      </c>
      <c r="K17" s="68">
        <v>7.18</v>
      </c>
      <c r="L17" s="68">
        <v>5.92</v>
      </c>
      <c r="M17" s="68">
        <v>5.39</v>
      </c>
      <c r="N17" s="68">
        <v>104</v>
      </c>
      <c r="O17" s="69">
        <v>1.98</v>
      </c>
      <c r="P17" s="70"/>
      <c r="Q17" s="328" t="s">
        <v>271</v>
      </c>
      <c r="R17" s="9"/>
      <c r="S17" s="18"/>
      <c r="T17" s="9"/>
    </row>
    <row r="18" spans="1:29" s="2" customFormat="1" ht="15" customHeight="1" x14ac:dyDescent="0.25">
      <c r="A18" s="758"/>
      <c r="B18" s="546" t="s">
        <v>245</v>
      </c>
      <c r="C18" s="321">
        <v>100</v>
      </c>
      <c r="D18" s="76">
        <v>5.85</v>
      </c>
      <c r="E18" s="76">
        <v>4.4000000000000004</v>
      </c>
      <c r="F18" s="76">
        <v>25.9</v>
      </c>
      <c r="G18" s="76">
        <v>166.6</v>
      </c>
      <c r="H18" s="77">
        <v>0</v>
      </c>
      <c r="I18" s="58"/>
      <c r="J18" s="628">
        <v>130</v>
      </c>
      <c r="K18" s="76">
        <v>7.6</v>
      </c>
      <c r="L18" s="76">
        <v>5.72</v>
      </c>
      <c r="M18" s="76">
        <v>33.67</v>
      </c>
      <c r="N18" s="76">
        <v>216.58</v>
      </c>
      <c r="O18" s="77">
        <v>0</v>
      </c>
      <c r="P18" s="70"/>
      <c r="Q18" s="65" t="s">
        <v>246</v>
      </c>
      <c r="R18" s="9"/>
      <c r="S18" s="18"/>
      <c r="T18" s="9"/>
    </row>
    <row r="19" spans="1:29" s="2" customFormat="1" ht="15" customHeight="1" x14ac:dyDescent="0.25">
      <c r="A19" s="758"/>
      <c r="B19" s="546" t="s">
        <v>219</v>
      </c>
      <c r="C19" s="321">
        <v>10</v>
      </c>
      <c r="D19" s="76">
        <v>0.11</v>
      </c>
      <c r="E19" s="76">
        <v>0.33</v>
      </c>
      <c r="F19" s="76">
        <v>0.46</v>
      </c>
      <c r="G19" s="76">
        <v>5.23</v>
      </c>
      <c r="H19" s="77">
        <v>0.16</v>
      </c>
      <c r="I19" s="58"/>
      <c r="J19" s="628">
        <v>10</v>
      </c>
      <c r="K19" s="76">
        <v>0.11</v>
      </c>
      <c r="L19" s="76">
        <v>0.33</v>
      </c>
      <c r="M19" s="76">
        <v>0.46</v>
      </c>
      <c r="N19" s="76">
        <v>5.23</v>
      </c>
      <c r="O19" s="77">
        <v>0.16</v>
      </c>
      <c r="P19" s="70"/>
      <c r="Q19" s="65" t="s">
        <v>251</v>
      </c>
      <c r="R19" s="9"/>
      <c r="S19" s="18"/>
      <c r="T19" s="9"/>
    </row>
    <row r="20" spans="1:29" s="2" customFormat="1" ht="12" customHeight="1" x14ac:dyDescent="0.25">
      <c r="A20" s="758"/>
      <c r="B20" s="307" t="s">
        <v>38</v>
      </c>
      <c r="C20" s="361">
        <v>190</v>
      </c>
      <c r="D20" s="68">
        <v>0.42</v>
      </c>
      <c r="E20" s="68">
        <v>0.02</v>
      </c>
      <c r="F20" s="68">
        <v>29.3</v>
      </c>
      <c r="G20" s="68">
        <v>119.66</v>
      </c>
      <c r="H20" s="69">
        <v>0.38</v>
      </c>
      <c r="I20" s="58"/>
      <c r="J20" s="629">
        <v>190</v>
      </c>
      <c r="K20" s="68">
        <v>0.42</v>
      </c>
      <c r="L20" s="68">
        <v>0.02</v>
      </c>
      <c r="M20" s="68">
        <v>29.3</v>
      </c>
      <c r="N20" s="68">
        <v>119.66</v>
      </c>
      <c r="O20" s="69">
        <v>0.38</v>
      </c>
      <c r="P20" s="70"/>
      <c r="Q20" s="66">
        <v>394</v>
      </c>
    </row>
    <row r="21" spans="1:29" s="2" customFormat="1" ht="12" customHeight="1" x14ac:dyDescent="0.25">
      <c r="A21" s="758"/>
      <c r="B21" s="661" t="s">
        <v>281</v>
      </c>
      <c r="C21" s="626"/>
      <c r="D21" s="71"/>
      <c r="E21" s="71"/>
      <c r="F21" s="71"/>
      <c r="G21" s="71"/>
      <c r="H21" s="72"/>
      <c r="I21" s="662"/>
      <c r="J21" s="630">
        <v>6</v>
      </c>
      <c r="K21" s="71">
        <v>0</v>
      </c>
      <c r="L21" s="71">
        <v>0</v>
      </c>
      <c r="M21" s="71">
        <v>6</v>
      </c>
      <c r="N21" s="71">
        <v>24</v>
      </c>
      <c r="O21" s="72">
        <v>0</v>
      </c>
      <c r="P21" s="73"/>
      <c r="Q21" s="124"/>
    </row>
    <row r="22" spans="1:29" s="2" customFormat="1" ht="15" customHeight="1" thickBot="1" x14ac:dyDescent="0.3">
      <c r="A22" s="758"/>
      <c r="B22" s="308" t="s">
        <v>52</v>
      </c>
      <c r="C22" s="626">
        <v>15</v>
      </c>
      <c r="D22" s="79">
        <v>0.99</v>
      </c>
      <c r="E22" s="79">
        <v>0.16</v>
      </c>
      <c r="F22" s="79">
        <v>6.15</v>
      </c>
      <c r="G22" s="79">
        <v>30</v>
      </c>
      <c r="H22" s="80">
        <v>0</v>
      </c>
      <c r="I22" s="311"/>
      <c r="J22" s="630">
        <v>15</v>
      </c>
      <c r="K22" s="79">
        <v>0.99</v>
      </c>
      <c r="L22" s="79">
        <v>0.16</v>
      </c>
      <c r="M22" s="79">
        <v>6.15</v>
      </c>
      <c r="N22" s="79">
        <v>30</v>
      </c>
      <c r="O22" s="80">
        <v>0</v>
      </c>
      <c r="P22" s="81"/>
      <c r="Q22" s="124" t="s">
        <v>12</v>
      </c>
    </row>
    <row r="23" spans="1:29" s="13" customFormat="1" ht="24" customHeight="1" thickBot="1" x14ac:dyDescent="0.25">
      <c r="A23" s="704"/>
      <c r="B23" s="694" t="s">
        <v>312</v>
      </c>
      <c r="C23" s="47">
        <f t="shared" ref="C23:H23" si="4">SUM(C14:C22)</f>
        <v>560</v>
      </c>
      <c r="D23" s="48">
        <f t="shared" si="4"/>
        <v>15.14</v>
      </c>
      <c r="E23" s="48">
        <f t="shared" si="4"/>
        <v>15.879999999999999</v>
      </c>
      <c r="F23" s="48">
        <f t="shared" si="4"/>
        <v>74.180000000000007</v>
      </c>
      <c r="G23" s="48">
        <f t="shared" si="4"/>
        <v>501.09000000000003</v>
      </c>
      <c r="H23" s="54">
        <f t="shared" si="4"/>
        <v>13.67</v>
      </c>
      <c r="I23" s="154">
        <f>SUM(G23/G33*100)</f>
        <v>35.126249526827152</v>
      </c>
      <c r="J23" s="49">
        <f t="shared" ref="J23:O23" si="5">SUM(J14:J22)</f>
        <v>676</v>
      </c>
      <c r="K23" s="363">
        <f t="shared" si="5"/>
        <v>18.72</v>
      </c>
      <c r="L23" s="48">
        <f t="shared" si="5"/>
        <v>20.36</v>
      </c>
      <c r="M23" s="363">
        <f t="shared" si="5"/>
        <v>91.63000000000001</v>
      </c>
      <c r="N23" s="48">
        <f t="shared" si="5"/>
        <v>625.54999999999995</v>
      </c>
      <c r="O23" s="54">
        <f t="shared" si="5"/>
        <v>18.93</v>
      </c>
      <c r="P23" s="154">
        <f>SUM(N23/N33*100)</f>
        <v>34.806147203489793</v>
      </c>
      <c r="Q23" s="217"/>
    </row>
    <row r="24" spans="1:29" s="13" customFormat="1" ht="14.25" customHeight="1" x14ac:dyDescent="0.2">
      <c r="A24" s="711" t="s">
        <v>325</v>
      </c>
      <c r="B24" s="309" t="s">
        <v>247</v>
      </c>
      <c r="C24" s="321">
        <v>160</v>
      </c>
      <c r="D24" s="43">
        <v>4.8</v>
      </c>
      <c r="E24" s="43">
        <v>4</v>
      </c>
      <c r="F24" s="43">
        <v>6.72</v>
      </c>
      <c r="G24" s="43">
        <v>89.78</v>
      </c>
      <c r="H24" s="52">
        <v>0</v>
      </c>
      <c r="I24" s="226"/>
      <c r="J24" s="321">
        <v>200</v>
      </c>
      <c r="K24" s="43">
        <v>6.6</v>
      </c>
      <c r="L24" s="43">
        <v>5.5</v>
      </c>
      <c r="M24" s="43">
        <v>9.23</v>
      </c>
      <c r="N24" s="43">
        <v>112.2</v>
      </c>
      <c r="O24" s="52">
        <v>0</v>
      </c>
      <c r="P24" s="61"/>
      <c r="Q24" s="95" t="s">
        <v>12</v>
      </c>
    </row>
    <row r="25" spans="1:29" s="13" customFormat="1" ht="11.25" customHeight="1" x14ac:dyDescent="0.2">
      <c r="A25" s="712"/>
      <c r="B25" s="669" t="s">
        <v>281</v>
      </c>
      <c r="C25" s="682"/>
      <c r="D25" s="683"/>
      <c r="E25" s="683"/>
      <c r="F25" s="683"/>
      <c r="G25" s="683"/>
      <c r="H25" s="684"/>
      <c r="I25" s="170"/>
      <c r="J25" s="320">
        <v>3</v>
      </c>
      <c r="K25" s="68">
        <v>0</v>
      </c>
      <c r="L25" s="68">
        <v>0</v>
      </c>
      <c r="M25" s="68">
        <v>3</v>
      </c>
      <c r="N25" s="68">
        <v>12</v>
      </c>
      <c r="O25" s="295">
        <v>0</v>
      </c>
      <c r="P25" s="70"/>
      <c r="Q25" s="119"/>
    </row>
    <row r="26" spans="1:29" s="13" customFormat="1" ht="12" customHeight="1" thickBot="1" x14ac:dyDescent="0.25">
      <c r="A26" s="712"/>
      <c r="B26" s="379" t="s">
        <v>119</v>
      </c>
      <c r="C26" s="627">
        <v>40</v>
      </c>
      <c r="D26" s="291">
        <v>3.54</v>
      </c>
      <c r="E26" s="642">
        <v>4.13</v>
      </c>
      <c r="F26" s="291">
        <v>19.21</v>
      </c>
      <c r="G26" s="291">
        <v>126.81</v>
      </c>
      <c r="H26" s="292">
        <v>0</v>
      </c>
      <c r="I26" s="57"/>
      <c r="J26" s="627">
        <v>50</v>
      </c>
      <c r="K26" s="291">
        <v>4.41</v>
      </c>
      <c r="L26" s="291">
        <v>3.91</v>
      </c>
      <c r="M26" s="291">
        <v>24</v>
      </c>
      <c r="N26" s="291">
        <v>149.16999999999999</v>
      </c>
      <c r="O26" s="292">
        <v>0</v>
      </c>
      <c r="P26" s="377"/>
      <c r="Q26" s="378" t="s">
        <v>233</v>
      </c>
    </row>
    <row r="27" spans="1:29" s="13" customFormat="1" ht="21.75" customHeight="1" thickBot="1" x14ac:dyDescent="0.25">
      <c r="A27" s="713"/>
      <c r="B27" s="695" t="s">
        <v>313</v>
      </c>
      <c r="C27" s="49">
        <f t="shared" ref="C27:H27" si="6">SUM(C24:C26)</f>
        <v>200</v>
      </c>
      <c r="D27" s="48">
        <f t="shared" si="6"/>
        <v>8.34</v>
      </c>
      <c r="E27" s="48">
        <f t="shared" si="6"/>
        <v>8.129999999999999</v>
      </c>
      <c r="F27" s="48">
        <f t="shared" si="6"/>
        <v>25.93</v>
      </c>
      <c r="G27" s="48">
        <f t="shared" si="6"/>
        <v>216.59</v>
      </c>
      <c r="H27" s="54">
        <f t="shared" si="6"/>
        <v>0</v>
      </c>
      <c r="I27" s="154">
        <f>SUM(G27/G33*100)</f>
        <v>15.182890069679084</v>
      </c>
      <c r="J27" s="49">
        <f t="shared" ref="J27:O27" si="7">SUM(J24:J26)</f>
        <v>253</v>
      </c>
      <c r="K27" s="48">
        <f t="shared" si="7"/>
        <v>11.01</v>
      </c>
      <c r="L27" s="48">
        <f t="shared" si="7"/>
        <v>9.41</v>
      </c>
      <c r="M27" s="48">
        <f t="shared" si="7"/>
        <v>36.230000000000004</v>
      </c>
      <c r="N27" s="48">
        <f t="shared" si="7"/>
        <v>273.37</v>
      </c>
      <c r="O27" s="54">
        <f t="shared" si="7"/>
        <v>0</v>
      </c>
      <c r="P27" s="154">
        <f>SUM(N27/N33*100)</f>
        <v>15.210545057977789</v>
      </c>
      <c r="Q27" s="217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2" customFormat="1" ht="23.25" customHeight="1" x14ac:dyDescent="0.25">
      <c r="A28" s="715" t="s">
        <v>153</v>
      </c>
      <c r="B28" s="392" t="s">
        <v>154</v>
      </c>
      <c r="C28" s="360">
        <v>100</v>
      </c>
      <c r="D28" s="43">
        <v>9.27</v>
      </c>
      <c r="E28" s="43">
        <v>4.2</v>
      </c>
      <c r="F28" s="43">
        <v>24.87</v>
      </c>
      <c r="G28" s="43">
        <v>174.66</v>
      </c>
      <c r="H28" s="52">
        <v>0.06</v>
      </c>
      <c r="I28" s="160"/>
      <c r="J28" s="321">
        <v>120</v>
      </c>
      <c r="K28" s="43">
        <v>11.12</v>
      </c>
      <c r="L28" s="43">
        <v>5.04</v>
      </c>
      <c r="M28" s="43">
        <v>29.84</v>
      </c>
      <c r="N28" s="43">
        <v>209.6</v>
      </c>
      <c r="O28" s="52">
        <v>0.08</v>
      </c>
      <c r="P28" s="61"/>
      <c r="Q28" s="95" t="s">
        <v>110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3.5" customHeight="1" x14ac:dyDescent="0.25">
      <c r="A29" s="715"/>
      <c r="B29" s="310" t="s">
        <v>91</v>
      </c>
      <c r="C29" s="626">
        <v>15</v>
      </c>
      <c r="D29" s="43">
        <v>1.08</v>
      </c>
      <c r="E29" s="43">
        <v>1.27</v>
      </c>
      <c r="F29" s="43">
        <v>8.32</v>
      </c>
      <c r="G29" s="43">
        <v>49.05</v>
      </c>
      <c r="H29" s="52">
        <v>0.15</v>
      </c>
      <c r="I29" s="58"/>
      <c r="J29" s="322">
        <v>20</v>
      </c>
      <c r="K29" s="43">
        <v>1.44</v>
      </c>
      <c r="L29" s="43">
        <v>1.7</v>
      </c>
      <c r="M29" s="43">
        <v>11.1</v>
      </c>
      <c r="N29" s="43">
        <v>65.400000000000006</v>
      </c>
      <c r="O29" s="52">
        <v>0.2</v>
      </c>
      <c r="P29" s="61"/>
      <c r="Q29" s="124" t="s">
        <v>108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3.5" customHeight="1" x14ac:dyDescent="0.25">
      <c r="A30" s="715"/>
      <c r="B30" s="310" t="s">
        <v>90</v>
      </c>
      <c r="C30" s="361">
        <v>150</v>
      </c>
      <c r="D30" s="68">
        <v>0.24</v>
      </c>
      <c r="E30" s="68">
        <v>0.06</v>
      </c>
      <c r="F30" s="68">
        <v>18.149999999999999</v>
      </c>
      <c r="G30" s="68">
        <v>74.099999999999994</v>
      </c>
      <c r="H30" s="69">
        <v>2.12</v>
      </c>
      <c r="I30" s="58"/>
      <c r="J30" s="361">
        <v>220</v>
      </c>
      <c r="K30" s="68">
        <v>0.35</v>
      </c>
      <c r="L30" s="68">
        <v>0.1</v>
      </c>
      <c r="M30" s="68">
        <v>26.62</v>
      </c>
      <c r="N30" s="68">
        <v>108.7</v>
      </c>
      <c r="O30" s="69">
        <v>3.1</v>
      </c>
      <c r="P30" s="70"/>
      <c r="Q30" s="235">
        <v>390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2" customFormat="1" ht="15" customHeight="1" thickBot="1" x14ac:dyDescent="0.3">
      <c r="A31" s="715"/>
      <c r="B31" s="167" t="s">
        <v>41</v>
      </c>
      <c r="C31" s="359">
        <v>135</v>
      </c>
      <c r="D31" s="71">
        <v>0.54</v>
      </c>
      <c r="E31" s="71">
        <v>0.54</v>
      </c>
      <c r="F31" s="71">
        <v>13.23</v>
      </c>
      <c r="G31" s="71">
        <v>59.4</v>
      </c>
      <c r="H31" s="72">
        <v>9.4499999999999993</v>
      </c>
      <c r="I31" s="152"/>
      <c r="J31" s="394">
        <v>150</v>
      </c>
      <c r="K31" s="71">
        <v>0.6</v>
      </c>
      <c r="L31" s="71">
        <v>0.62</v>
      </c>
      <c r="M31" s="71">
        <v>14.7</v>
      </c>
      <c r="N31" s="71">
        <v>66</v>
      </c>
      <c r="O31" s="72">
        <v>10.5</v>
      </c>
      <c r="P31" s="73"/>
      <c r="Q31" s="134" t="s">
        <v>42</v>
      </c>
      <c r="R31" s="22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6" customFormat="1" ht="24.75" customHeight="1" thickBot="1" x14ac:dyDescent="0.25">
      <c r="A32" s="716"/>
      <c r="B32" s="694" t="s">
        <v>311</v>
      </c>
      <c r="C32" s="49">
        <f t="shared" ref="C32:H32" si="8">SUM(C28:C31)</f>
        <v>400</v>
      </c>
      <c r="D32" s="48">
        <f t="shared" si="8"/>
        <v>11.129999999999999</v>
      </c>
      <c r="E32" s="48">
        <f t="shared" si="8"/>
        <v>6.07</v>
      </c>
      <c r="F32" s="48">
        <f t="shared" si="8"/>
        <v>64.569999999999993</v>
      </c>
      <c r="G32" s="48">
        <f t="shared" si="8"/>
        <v>357.20999999999992</v>
      </c>
      <c r="H32" s="54">
        <f t="shared" si="8"/>
        <v>11.78</v>
      </c>
      <c r="I32" s="566">
        <f>SUM(G32/G33*100)</f>
        <v>25.040307317004778</v>
      </c>
      <c r="J32" s="49">
        <f t="shared" ref="J32:O32" si="9">SUM(J28:J31)</f>
        <v>510</v>
      </c>
      <c r="K32" s="48">
        <f t="shared" si="9"/>
        <v>13.509999999999998</v>
      </c>
      <c r="L32" s="48">
        <f t="shared" si="9"/>
        <v>7.46</v>
      </c>
      <c r="M32" s="48">
        <f t="shared" si="9"/>
        <v>82.26</v>
      </c>
      <c r="N32" s="48">
        <f t="shared" si="9"/>
        <v>449.7</v>
      </c>
      <c r="O32" s="54">
        <f t="shared" si="9"/>
        <v>13.879999999999999</v>
      </c>
      <c r="P32" s="566">
        <f>SUM(N32/N33*100)</f>
        <v>25.021699939907862</v>
      </c>
      <c r="Q32" s="217"/>
    </row>
    <row r="33" spans="1:17" s="2" customFormat="1" ht="15" customHeight="1" thickBot="1" x14ac:dyDescent="0.3">
      <c r="A33" s="751" t="s">
        <v>124</v>
      </c>
      <c r="B33" s="752"/>
      <c r="C33" s="177">
        <f t="shared" ref="C33:H33" si="10">C11+C13+C23+C27+C32</f>
        <v>1525</v>
      </c>
      <c r="D33" s="178">
        <f t="shared" si="10"/>
        <v>44.64</v>
      </c>
      <c r="E33" s="179">
        <f t="shared" si="10"/>
        <v>43.83</v>
      </c>
      <c r="F33" s="284">
        <f t="shared" si="10"/>
        <v>211.57</v>
      </c>
      <c r="G33" s="181">
        <f t="shared" si="10"/>
        <v>1426.54</v>
      </c>
      <c r="H33" s="182">
        <f t="shared" si="10"/>
        <v>27.229999999999997</v>
      </c>
      <c r="I33" s="183"/>
      <c r="J33" s="184">
        <f t="shared" ref="J33:O33" si="11">J11+J13+J23+J27+J32</f>
        <v>1869</v>
      </c>
      <c r="K33" s="178">
        <f t="shared" si="11"/>
        <v>55.139999999999993</v>
      </c>
      <c r="L33" s="179">
        <f t="shared" si="11"/>
        <v>55.99</v>
      </c>
      <c r="M33" s="284">
        <f t="shared" si="11"/>
        <v>268.41000000000003</v>
      </c>
      <c r="N33" s="181">
        <f t="shared" si="11"/>
        <v>1797.24</v>
      </c>
      <c r="O33" s="182">
        <f t="shared" si="11"/>
        <v>34.89</v>
      </c>
      <c r="P33" s="185"/>
      <c r="Q33" s="215"/>
    </row>
    <row r="34" spans="1:17" s="2" customFormat="1" ht="7.5" customHeight="1" x14ac:dyDescent="0.25">
      <c r="A34" s="125"/>
      <c r="B34" s="171"/>
      <c r="C34" s="125"/>
      <c r="D34" s="172"/>
      <c r="E34" s="172"/>
      <c r="F34" s="172"/>
      <c r="G34" s="172"/>
      <c r="H34" s="173"/>
      <c r="I34" s="153"/>
      <c r="J34" s="174"/>
      <c r="K34" s="175"/>
      <c r="L34" s="175"/>
      <c r="M34" s="175"/>
      <c r="N34" s="175"/>
      <c r="O34" s="173"/>
      <c r="P34" s="176"/>
      <c r="Q34" s="216"/>
    </row>
    <row r="35" spans="1:17" x14ac:dyDescent="0.25">
      <c r="A35" s="466"/>
      <c r="B35" s="467"/>
      <c r="C35" s="405"/>
      <c r="D35" s="404">
        <v>42</v>
      </c>
      <c r="E35" s="404">
        <v>47</v>
      </c>
      <c r="F35" s="404">
        <v>203</v>
      </c>
      <c r="G35" s="404">
        <v>1400</v>
      </c>
      <c r="H35" s="404"/>
      <c r="I35" s="404"/>
      <c r="J35" s="405"/>
      <c r="K35" s="405">
        <v>54</v>
      </c>
      <c r="L35" s="405">
        <v>60</v>
      </c>
      <c r="M35" s="405">
        <v>261</v>
      </c>
      <c r="N35" s="405">
        <v>1800</v>
      </c>
      <c r="O35" s="405"/>
      <c r="P35" s="405"/>
      <c r="Q35" s="468"/>
    </row>
    <row r="36" spans="1:17" hidden="1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02"/>
      <c r="B39" s="701"/>
      <c r="C39" s="702"/>
      <c r="D39" s="702"/>
      <c r="E39" s="702"/>
      <c r="F39" s="702"/>
      <c r="G39" s="702"/>
      <c r="H39" s="91"/>
      <c r="I39" s="91"/>
      <c r="J39" s="9"/>
      <c r="K39" s="9"/>
    </row>
    <row r="40" spans="1:17" x14ac:dyDescent="0.25">
      <c r="A40" s="702"/>
      <c r="B40" s="701"/>
      <c r="C40" s="702"/>
      <c r="D40" s="91"/>
      <c r="E40" s="91"/>
      <c r="F40" s="91"/>
      <c r="G40" s="702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B1:O1"/>
    <mergeCell ref="A2:A3"/>
    <mergeCell ref="J2:Q3"/>
    <mergeCell ref="A4:A5"/>
    <mergeCell ref="B4:B5"/>
    <mergeCell ref="D4:F4"/>
    <mergeCell ref="K4:M4"/>
    <mergeCell ref="C39:C40"/>
    <mergeCell ref="D39:F39"/>
    <mergeCell ref="G39:G40"/>
    <mergeCell ref="B2:I3"/>
    <mergeCell ref="A33:B33"/>
    <mergeCell ref="A6:A11"/>
    <mergeCell ref="A12:A13"/>
    <mergeCell ref="A14:A23"/>
    <mergeCell ref="A39:A40"/>
    <mergeCell ref="B39:B40"/>
    <mergeCell ref="A24:A27"/>
    <mergeCell ref="A28:A32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R19" sqref="R19"/>
    </sheetView>
  </sheetViews>
  <sheetFormatPr defaultRowHeight="15" x14ac:dyDescent="0.25"/>
  <cols>
    <col min="1" max="1" width="9.5703125" style="2" customWidth="1"/>
    <col min="2" max="2" width="24.28515625" style="31" customWidth="1"/>
    <col min="3" max="3" width="6.7109375" style="2" customWidth="1"/>
    <col min="4" max="6" width="6.7109375" style="2" hidden="1" customWidth="1"/>
    <col min="7" max="8" width="6.7109375" style="2" customWidth="1"/>
    <col min="9" max="9" width="6.28515625" style="2" customWidth="1"/>
    <col min="10" max="10" width="6.7109375" style="2" customWidth="1"/>
    <col min="11" max="13" width="6.7109375" style="2" hidden="1" customWidth="1"/>
    <col min="14" max="15" width="6.7109375" style="2" customWidth="1"/>
    <col min="16" max="16" width="6.140625" style="2" customWidth="1"/>
    <col min="17" max="17" width="8.7109375" style="17" hidden="1" customWidth="1"/>
    <col min="18" max="18" width="10.28515625" bestFit="1" customWidth="1"/>
  </cols>
  <sheetData>
    <row r="1" spans="1:20" s="2" customFormat="1" ht="14.45" customHeight="1" thickBot="1" x14ac:dyDescent="0.3">
      <c r="A1" s="272"/>
      <c r="B1" s="735" t="s">
        <v>357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312"/>
      <c r="Q1" s="89"/>
    </row>
    <row r="2" spans="1:20" s="2" customFormat="1" ht="7.5" customHeight="1" x14ac:dyDescent="0.25">
      <c r="A2" s="717" t="s">
        <v>356</v>
      </c>
      <c r="B2" s="764" t="s">
        <v>93</v>
      </c>
      <c r="C2" s="765"/>
      <c r="D2" s="765"/>
      <c r="E2" s="765"/>
      <c r="F2" s="765"/>
      <c r="G2" s="765"/>
      <c r="H2" s="765"/>
      <c r="I2" s="766"/>
      <c r="J2" s="736" t="s">
        <v>352</v>
      </c>
      <c r="K2" s="736"/>
      <c r="L2" s="736"/>
      <c r="M2" s="736"/>
      <c r="N2" s="736"/>
      <c r="O2" s="736"/>
      <c r="P2" s="736"/>
      <c r="Q2" s="737"/>
    </row>
    <row r="3" spans="1:20" s="2" customFormat="1" ht="18.600000000000001" customHeight="1" thickBot="1" x14ac:dyDescent="0.3">
      <c r="A3" s="718"/>
      <c r="B3" s="767"/>
      <c r="C3" s="768"/>
      <c r="D3" s="768"/>
      <c r="E3" s="768"/>
      <c r="F3" s="768"/>
      <c r="G3" s="768"/>
      <c r="H3" s="768"/>
      <c r="I3" s="769"/>
      <c r="J3" s="738"/>
      <c r="K3" s="738"/>
      <c r="L3" s="738"/>
      <c r="M3" s="738"/>
      <c r="N3" s="738"/>
      <c r="O3" s="738"/>
      <c r="P3" s="738"/>
      <c r="Q3" s="739"/>
    </row>
    <row r="4" spans="1:20" s="5" customFormat="1" ht="26.25" customHeight="1" thickBot="1" x14ac:dyDescent="0.25">
      <c r="A4" s="723" t="s">
        <v>0</v>
      </c>
      <c r="B4" s="740" t="s">
        <v>46</v>
      </c>
      <c r="C4" s="188" t="s">
        <v>1</v>
      </c>
      <c r="D4" s="726" t="s">
        <v>2</v>
      </c>
      <c r="E4" s="702"/>
      <c r="F4" s="727"/>
      <c r="G4" s="325" t="s">
        <v>18</v>
      </c>
      <c r="H4" s="190" t="s">
        <v>16</v>
      </c>
      <c r="I4" s="170" t="s">
        <v>13</v>
      </c>
      <c r="J4" s="41" t="s">
        <v>1</v>
      </c>
      <c r="K4" s="728" t="s">
        <v>2</v>
      </c>
      <c r="L4" s="728"/>
      <c r="M4" s="728"/>
      <c r="N4" s="324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24"/>
      <c r="B5" s="76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11" t="s">
        <v>155</v>
      </c>
      <c r="B6" s="357" t="s">
        <v>237</v>
      </c>
      <c r="C6" s="299">
        <v>150</v>
      </c>
      <c r="D6" s="236">
        <v>5.4</v>
      </c>
      <c r="E6" s="43">
        <v>4.95</v>
      </c>
      <c r="F6" s="43">
        <v>24.6</v>
      </c>
      <c r="G6" s="43">
        <v>164.55</v>
      </c>
      <c r="H6" s="52">
        <v>0.95</v>
      </c>
      <c r="I6" s="58"/>
      <c r="J6" s="278">
        <v>220</v>
      </c>
      <c r="K6" s="43">
        <v>7.92</v>
      </c>
      <c r="L6" s="43">
        <v>7.26</v>
      </c>
      <c r="M6" s="43">
        <v>36.1</v>
      </c>
      <c r="N6" s="43">
        <v>241.34</v>
      </c>
      <c r="O6" s="52">
        <v>1.38</v>
      </c>
      <c r="P6" s="61"/>
      <c r="Q6" s="95" t="s">
        <v>284</v>
      </c>
      <c r="R6" s="9"/>
      <c r="S6" s="9"/>
      <c r="T6" s="9"/>
    </row>
    <row r="7" spans="1:20" s="2" customFormat="1" ht="15" customHeight="1" x14ac:dyDescent="0.25">
      <c r="A7" s="712"/>
      <c r="B7" s="358" t="s">
        <v>71</v>
      </c>
      <c r="C7" s="301">
        <v>200</v>
      </c>
      <c r="D7" s="313">
        <v>7.0000000000000007E-2</v>
      </c>
      <c r="E7" s="68">
        <v>0.02</v>
      </c>
      <c r="F7" s="68">
        <v>11.1</v>
      </c>
      <c r="G7" s="68">
        <v>44.4</v>
      </c>
      <c r="H7" s="69">
        <v>0.03</v>
      </c>
      <c r="I7" s="58"/>
      <c r="J7" s="78">
        <v>200</v>
      </c>
      <c r="K7" s="313">
        <v>7.0000000000000007E-2</v>
      </c>
      <c r="L7" s="68">
        <v>0.02</v>
      </c>
      <c r="M7" s="68">
        <v>16.100000000000001</v>
      </c>
      <c r="N7" s="68">
        <v>64.400000000000006</v>
      </c>
      <c r="O7" s="69">
        <v>0.03</v>
      </c>
      <c r="P7" s="70"/>
      <c r="Q7" s="66" t="s">
        <v>109</v>
      </c>
      <c r="R7" s="9"/>
      <c r="S7" s="9"/>
      <c r="T7" s="9"/>
    </row>
    <row r="8" spans="1:20" s="2" customFormat="1" ht="12" customHeight="1" x14ac:dyDescent="0.25">
      <c r="A8" s="712"/>
      <c r="B8" s="222" t="s">
        <v>66</v>
      </c>
      <c r="C8" s="351">
        <v>40</v>
      </c>
      <c r="D8" s="314">
        <v>3</v>
      </c>
      <c r="E8" s="71">
        <v>1.17</v>
      </c>
      <c r="F8" s="71">
        <v>20.3</v>
      </c>
      <c r="G8" s="71">
        <v>105.6</v>
      </c>
      <c r="H8" s="72">
        <v>0</v>
      </c>
      <c r="I8" s="152"/>
      <c r="J8" s="374">
        <v>40</v>
      </c>
      <c r="K8" s="314">
        <v>3</v>
      </c>
      <c r="L8" s="71">
        <v>1.17</v>
      </c>
      <c r="M8" s="71">
        <v>20.3</v>
      </c>
      <c r="N8" s="71">
        <v>105.6</v>
      </c>
      <c r="O8" s="72">
        <v>0</v>
      </c>
      <c r="P8" s="73"/>
      <c r="Q8" s="124" t="s">
        <v>12</v>
      </c>
      <c r="R8" s="9"/>
      <c r="S8" s="9"/>
      <c r="T8" s="9"/>
    </row>
    <row r="9" spans="1:20" s="2" customFormat="1" ht="15" customHeight="1" thickBot="1" x14ac:dyDescent="0.3">
      <c r="A9" s="712"/>
      <c r="B9" s="327" t="s">
        <v>145</v>
      </c>
      <c r="C9" s="351">
        <v>8</v>
      </c>
      <c r="D9" s="314">
        <v>1.86</v>
      </c>
      <c r="E9" s="71">
        <v>2.35</v>
      </c>
      <c r="F9" s="71">
        <v>0</v>
      </c>
      <c r="G9" s="71">
        <v>34.369999999999997</v>
      </c>
      <c r="H9" s="72">
        <v>7.0000000000000007E-2</v>
      </c>
      <c r="I9" s="152"/>
      <c r="J9" s="351">
        <v>10</v>
      </c>
      <c r="K9" s="314">
        <v>2.3199999999999998</v>
      </c>
      <c r="L9" s="71">
        <v>2.94</v>
      </c>
      <c r="M9" s="71">
        <v>0</v>
      </c>
      <c r="N9" s="71">
        <v>42.96</v>
      </c>
      <c r="O9" s="72">
        <v>0.08</v>
      </c>
      <c r="P9" s="73"/>
      <c r="Q9" s="124" t="s">
        <v>84</v>
      </c>
      <c r="R9" s="9"/>
      <c r="S9" s="9"/>
      <c r="T9" s="9"/>
    </row>
    <row r="10" spans="1:20" s="11" customFormat="1" ht="24.75" customHeight="1" thickBot="1" x14ac:dyDescent="0.3">
      <c r="A10" s="713"/>
      <c r="B10" s="165" t="s">
        <v>311</v>
      </c>
      <c r="C10" s="44">
        <f t="shared" ref="C10:H10" si="0">SUM(C6:C9)</f>
        <v>398</v>
      </c>
      <c r="D10" s="45">
        <f t="shared" si="0"/>
        <v>10.33</v>
      </c>
      <c r="E10" s="45">
        <f t="shared" si="0"/>
        <v>8.49</v>
      </c>
      <c r="F10" s="45">
        <f t="shared" si="0"/>
        <v>56</v>
      </c>
      <c r="G10" s="45">
        <f t="shared" si="0"/>
        <v>348.92</v>
      </c>
      <c r="H10" s="53">
        <f t="shared" si="0"/>
        <v>1.05</v>
      </c>
      <c r="I10" s="154">
        <f>SUM(G10/G32*100)</f>
        <v>25.124028830852758</v>
      </c>
      <c r="J10" s="56">
        <f t="shared" ref="J10:O10" si="1">SUM(J6:J9)</f>
        <v>470</v>
      </c>
      <c r="K10" s="45">
        <f t="shared" si="1"/>
        <v>13.31</v>
      </c>
      <c r="L10" s="45">
        <f t="shared" si="1"/>
        <v>11.389999999999999</v>
      </c>
      <c r="M10" s="45">
        <f t="shared" si="1"/>
        <v>72.5</v>
      </c>
      <c r="N10" s="45">
        <f t="shared" si="1"/>
        <v>454.3</v>
      </c>
      <c r="O10" s="53">
        <f t="shared" si="1"/>
        <v>1.49</v>
      </c>
      <c r="P10" s="154">
        <f>SUM(N10/N32*100)</f>
        <v>24.692498763472713</v>
      </c>
      <c r="Q10" s="217"/>
      <c r="R10" s="10"/>
      <c r="S10" s="10"/>
      <c r="T10" s="10"/>
    </row>
    <row r="11" spans="1:20" s="11" customFormat="1" ht="13.5" hidden="1" customHeight="1" thickBot="1" x14ac:dyDescent="0.3">
      <c r="A11" s="756"/>
      <c r="B11" s="210"/>
      <c r="C11" s="350"/>
      <c r="D11" s="238"/>
      <c r="E11" s="238"/>
      <c r="F11" s="238"/>
      <c r="G11" s="238"/>
      <c r="H11" s="239"/>
      <c r="I11" s="158"/>
      <c r="J11" s="237"/>
      <c r="K11" s="238"/>
      <c r="L11" s="238"/>
      <c r="M11" s="238"/>
      <c r="N11" s="238"/>
      <c r="O11" s="239"/>
      <c r="P11" s="159"/>
      <c r="Q11" s="213"/>
      <c r="R11" s="10"/>
      <c r="S11" s="10"/>
      <c r="T11" s="10"/>
    </row>
    <row r="12" spans="1:20" s="2" customFormat="1" ht="11.25" hidden="1" customHeight="1" thickBot="1" x14ac:dyDescent="0.3">
      <c r="A12" s="757"/>
      <c r="B12" s="161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SUM(G12/G32*100)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SUM(N12/N32*100)</f>
        <v>0</v>
      </c>
      <c r="Q12" s="217"/>
      <c r="R12" s="9"/>
      <c r="S12" s="9"/>
      <c r="T12" s="9"/>
    </row>
    <row r="13" spans="1:20" s="2" customFormat="1" ht="20.25" customHeight="1" x14ac:dyDescent="0.25">
      <c r="A13" s="703" t="s">
        <v>301</v>
      </c>
      <c r="B13" s="273" t="s">
        <v>272</v>
      </c>
      <c r="C13" s="74">
        <v>50</v>
      </c>
      <c r="D13" s="43">
        <v>0.75</v>
      </c>
      <c r="E13" s="43">
        <v>3.15</v>
      </c>
      <c r="F13" s="43">
        <v>4.0999999999999996</v>
      </c>
      <c r="G13" s="43">
        <v>48</v>
      </c>
      <c r="H13" s="52">
        <v>5.35</v>
      </c>
      <c r="I13" s="160"/>
      <c r="J13" s="74">
        <v>50</v>
      </c>
      <c r="K13" s="43">
        <v>0.75</v>
      </c>
      <c r="L13" s="43">
        <v>3.15</v>
      </c>
      <c r="M13" s="43">
        <v>4.0999999999999996</v>
      </c>
      <c r="N13" s="43">
        <v>48</v>
      </c>
      <c r="O13" s="52">
        <v>5.35</v>
      </c>
      <c r="P13" s="61"/>
      <c r="Q13" s="128" t="s">
        <v>305</v>
      </c>
      <c r="R13" s="12"/>
      <c r="S13" s="18"/>
      <c r="T13" s="9"/>
    </row>
    <row r="14" spans="1:20" s="2" customFormat="1" ht="15" customHeight="1" x14ac:dyDescent="0.25">
      <c r="A14" s="703"/>
      <c r="B14" s="84" t="s">
        <v>139</v>
      </c>
      <c r="C14" s="74">
        <v>150</v>
      </c>
      <c r="D14" s="68">
        <v>1.04</v>
      </c>
      <c r="E14" s="68">
        <v>2.71</v>
      </c>
      <c r="F14" s="68">
        <v>5.37</v>
      </c>
      <c r="G14" s="68">
        <v>49.95</v>
      </c>
      <c r="H14" s="69">
        <v>5.31</v>
      </c>
      <c r="I14" s="58"/>
      <c r="J14" s="313">
        <v>180</v>
      </c>
      <c r="K14" s="68">
        <v>1.24</v>
      </c>
      <c r="L14" s="68">
        <v>3.26</v>
      </c>
      <c r="M14" s="68">
        <v>6.44</v>
      </c>
      <c r="N14" s="68">
        <v>59.94</v>
      </c>
      <c r="O14" s="69">
        <v>6.37</v>
      </c>
      <c r="P14" s="70"/>
      <c r="Q14" s="65" t="s">
        <v>234</v>
      </c>
      <c r="R14" s="12"/>
      <c r="S14" s="9"/>
      <c r="T14" s="9"/>
    </row>
    <row r="15" spans="1:20" s="2" customFormat="1" ht="14.25" customHeight="1" x14ac:dyDescent="0.25">
      <c r="A15" s="703"/>
      <c r="B15" s="84" t="s">
        <v>60</v>
      </c>
      <c r="C15" s="278">
        <v>15</v>
      </c>
      <c r="D15" s="68">
        <v>1.45</v>
      </c>
      <c r="E15" s="68">
        <v>2.41</v>
      </c>
      <c r="F15" s="68">
        <v>8.77</v>
      </c>
      <c r="G15" s="68">
        <v>62.58</v>
      </c>
      <c r="H15" s="69">
        <v>0</v>
      </c>
      <c r="I15" s="58"/>
      <c r="J15" s="236">
        <v>15</v>
      </c>
      <c r="K15" s="68">
        <v>1.45</v>
      </c>
      <c r="L15" s="68">
        <v>2.41</v>
      </c>
      <c r="M15" s="68">
        <v>8.77</v>
      </c>
      <c r="N15" s="68">
        <v>62.58</v>
      </c>
      <c r="O15" s="69">
        <v>0</v>
      </c>
      <c r="P15" s="70"/>
      <c r="Q15" s="65">
        <v>124</v>
      </c>
      <c r="R15" s="9"/>
      <c r="S15" s="9"/>
      <c r="T15" s="9"/>
    </row>
    <row r="16" spans="1:20" s="2" customFormat="1" ht="15" customHeight="1" x14ac:dyDescent="0.25">
      <c r="A16" s="703"/>
      <c r="B16" s="84" t="s">
        <v>136</v>
      </c>
      <c r="C16" s="278">
        <v>50</v>
      </c>
      <c r="D16" s="68">
        <v>7.71</v>
      </c>
      <c r="E16" s="68">
        <v>4.78</v>
      </c>
      <c r="F16" s="68">
        <v>4.43</v>
      </c>
      <c r="G16" s="68">
        <v>91.43</v>
      </c>
      <c r="H16" s="69">
        <v>0.43</v>
      </c>
      <c r="I16" s="58"/>
      <c r="J16" s="278">
        <v>60</v>
      </c>
      <c r="K16" s="68">
        <v>9.26</v>
      </c>
      <c r="L16" s="68">
        <v>5.74</v>
      </c>
      <c r="M16" s="68">
        <v>5.31</v>
      </c>
      <c r="N16" s="68">
        <v>109.71</v>
      </c>
      <c r="O16" s="69">
        <v>0.51</v>
      </c>
      <c r="P16" s="70"/>
      <c r="Q16" s="328" t="s">
        <v>235</v>
      </c>
      <c r="R16" s="9"/>
      <c r="S16" s="18"/>
      <c r="T16" s="9"/>
    </row>
    <row r="17" spans="1:29" s="2" customFormat="1" ht="15" customHeight="1" x14ac:dyDescent="0.25">
      <c r="A17" s="703"/>
      <c r="B17" s="84" t="s">
        <v>61</v>
      </c>
      <c r="C17" s="278">
        <v>110</v>
      </c>
      <c r="D17" s="76">
        <v>2.42</v>
      </c>
      <c r="E17" s="76">
        <v>3.74</v>
      </c>
      <c r="F17" s="76">
        <v>8.91</v>
      </c>
      <c r="G17" s="76">
        <v>79.2</v>
      </c>
      <c r="H17" s="77">
        <v>15.62</v>
      </c>
      <c r="I17" s="58"/>
      <c r="J17" s="313">
        <v>130</v>
      </c>
      <c r="K17" s="76">
        <v>2.86</v>
      </c>
      <c r="L17" s="76">
        <v>4.42</v>
      </c>
      <c r="M17" s="76">
        <v>10.53</v>
      </c>
      <c r="N17" s="76">
        <v>93.6</v>
      </c>
      <c r="O17" s="77">
        <v>18.46</v>
      </c>
      <c r="P17" s="70"/>
      <c r="Q17" s="124" t="s">
        <v>62</v>
      </c>
      <c r="R17" s="9"/>
      <c r="S17" s="18"/>
      <c r="T17" s="9"/>
    </row>
    <row r="18" spans="1:29" s="2" customFormat="1" ht="15" customHeight="1" x14ac:dyDescent="0.25">
      <c r="A18" s="703"/>
      <c r="B18" s="83" t="s">
        <v>111</v>
      </c>
      <c r="C18" s="301">
        <v>150</v>
      </c>
      <c r="D18" s="68">
        <v>0.37</v>
      </c>
      <c r="E18" s="68">
        <v>0.14000000000000001</v>
      </c>
      <c r="F18" s="68">
        <v>27.65</v>
      </c>
      <c r="G18" s="68">
        <v>113.38</v>
      </c>
      <c r="H18" s="69">
        <v>1.49</v>
      </c>
      <c r="I18" s="58"/>
      <c r="J18" s="301">
        <v>220</v>
      </c>
      <c r="K18" s="68">
        <v>0.54</v>
      </c>
      <c r="L18" s="68">
        <v>0.21</v>
      </c>
      <c r="M18" s="68">
        <v>59.11</v>
      </c>
      <c r="N18" s="68">
        <v>240.52</v>
      </c>
      <c r="O18" s="69">
        <v>2.19</v>
      </c>
      <c r="P18" s="70"/>
      <c r="Q18" s="66">
        <v>395</v>
      </c>
    </row>
    <row r="19" spans="1:29" s="2" customFormat="1" ht="15" customHeight="1" thickBot="1" x14ac:dyDescent="0.3">
      <c r="A19" s="703"/>
      <c r="B19" s="85" t="s">
        <v>52</v>
      </c>
      <c r="C19" s="375">
        <v>20</v>
      </c>
      <c r="D19" s="79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2"/>
      <c r="J19" s="375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4" t="s">
        <v>12</v>
      </c>
      <c r="R19" s="700" t="s">
        <v>364</v>
      </c>
    </row>
    <row r="20" spans="1:29" s="13" customFormat="1" ht="21.75" customHeight="1" thickBot="1" x14ac:dyDescent="0.25">
      <c r="A20" s="704"/>
      <c r="B20" s="165" t="s">
        <v>312</v>
      </c>
      <c r="C20" s="47">
        <f t="shared" ref="C20:H20" si="4">SUM(C13:C19)</f>
        <v>545</v>
      </c>
      <c r="D20" s="48">
        <f t="shared" si="4"/>
        <v>15.059999999999999</v>
      </c>
      <c r="E20" s="48">
        <f t="shared" si="4"/>
        <v>17.149999999999999</v>
      </c>
      <c r="F20" s="48">
        <f t="shared" si="4"/>
        <v>67.429999999999993</v>
      </c>
      <c r="G20" s="48">
        <f t="shared" si="4"/>
        <v>484.54</v>
      </c>
      <c r="H20" s="54">
        <f t="shared" si="4"/>
        <v>28.2</v>
      </c>
      <c r="I20" s="154">
        <f>SUM(G20/G32*100)</f>
        <v>34.889364122725539</v>
      </c>
      <c r="J20" s="49">
        <f t="shared" ref="J20:O20" si="5">SUM(J13:J19)</f>
        <v>675</v>
      </c>
      <c r="K20" s="363">
        <f t="shared" si="5"/>
        <v>17.419999999999998</v>
      </c>
      <c r="L20" s="363">
        <f t="shared" si="5"/>
        <v>19.41</v>
      </c>
      <c r="M20" s="363">
        <f t="shared" si="5"/>
        <v>102.46</v>
      </c>
      <c r="N20" s="48">
        <f t="shared" si="5"/>
        <v>654.34999999999991</v>
      </c>
      <c r="O20" s="54">
        <f t="shared" si="5"/>
        <v>32.879999999999995</v>
      </c>
      <c r="P20" s="154">
        <f>SUM(N20/N32*100)</f>
        <v>35.565785969355865</v>
      </c>
      <c r="Q20" s="234"/>
    </row>
    <row r="21" spans="1:29" s="13" customFormat="1" ht="15" customHeight="1" x14ac:dyDescent="0.2">
      <c r="A21" s="712" t="s">
        <v>326</v>
      </c>
      <c r="B21" s="315" t="s">
        <v>53</v>
      </c>
      <c r="C21" s="304">
        <v>180</v>
      </c>
      <c r="D21" s="125">
        <v>5.74</v>
      </c>
      <c r="E21" s="125">
        <v>4.5</v>
      </c>
      <c r="F21" s="125">
        <v>6.84</v>
      </c>
      <c r="G21" s="125">
        <v>90</v>
      </c>
      <c r="H21" s="163">
        <v>1.26</v>
      </c>
      <c r="I21" s="226"/>
      <c r="J21" s="387">
        <v>220</v>
      </c>
      <c r="K21" s="125">
        <v>6.38</v>
      </c>
      <c r="L21" s="125">
        <v>5.5</v>
      </c>
      <c r="M21" s="125">
        <v>8.8000000000000007</v>
      </c>
      <c r="N21" s="125">
        <v>116.6</v>
      </c>
      <c r="O21" s="163">
        <v>1.54</v>
      </c>
      <c r="P21" s="62"/>
      <c r="Q21" s="391" t="s">
        <v>12</v>
      </c>
    </row>
    <row r="22" spans="1:29" s="13" customFormat="1" ht="15" customHeight="1" x14ac:dyDescent="0.2">
      <c r="A22" s="712"/>
      <c r="B22" s="276" t="s">
        <v>281</v>
      </c>
      <c r="C22" s="665">
        <v>4</v>
      </c>
      <c r="D22" s="125">
        <v>0</v>
      </c>
      <c r="E22" s="125">
        <v>0</v>
      </c>
      <c r="F22" s="125">
        <v>4</v>
      </c>
      <c r="G22" s="125">
        <v>16</v>
      </c>
      <c r="H22" s="163">
        <v>0</v>
      </c>
      <c r="I22" s="170"/>
      <c r="J22" s="220">
        <v>4</v>
      </c>
      <c r="K22" s="125">
        <v>0</v>
      </c>
      <c r="L22" s="125">
        <v>0</v>
      </c>
      <c r="M22" s="125">
        <v>4</v>
      </c>
      <c r="N22" s="125">
        <v>16</v>
      </c>
      <c r="O22" s="163">
        <v>0</v>
      </c>
      <c r="P22" s="62"/>
      <c r="Q22" s="143"/>
    </row>
    <row r="23" spans="1:29" s="13" customFormat="1" ht="15" customHeight="1" x14ac:dyDescent="0.2">
      <c r="A23" s="712"/>
      <c r="B23" s="263" t="s">
        <v>148</v>
      </c>
      <c r="C23" s="398">
        <v>20</v>
      </c>
      <c r="D23" s="384">
        <v>0.56000000000000005</v>
      </c>
      <c r="E23" s="384">
        <v>0.66</v>
      </c>
      <c r="F23" s="384">
        <v>15.46</v>
      </c>
      <c r="G23" s="384">
        <v>70.8</v>
      </c>
      <c r="H23" s="385">
        <v>0</v>
      </c>
      <c r="I23" s="57"/>
      <c r="J23" s="386">
        <v>30</v>
      </c>
      <c r="K23" s="384">
        <v>0.84</v>
      </c>
      <c r="L23" s="384">
        <v>1</v>
      </c>
      <c r="M23" s="384">
        <v>23.2</v>
      </c>
      <c r="N23" s="384">
        <v>106.2</v>
      </c>
      <c r="O23" s="385">
        <v>0</v>
      </c>
      <c r="P23" s="62"/>
      <c r="Q23" s="143" t="s">
        <v>12</v>
      </c>
    </row>
    <row r="24" spans="1:29" s="13" customFormat="1" ht="15" customHeight="1" thickBot="1" x14ac:dyDescent="0.25">
      <c r="A24" s="712"/>
      <c r="B24" s="167" t="s">
        <v>64</v>
      </c>
      <c r="C24" s="168">
        <v>90</v>
      </c>
      <c r="D24" s="382">
        <v>0.36</v>
      </c>
      <c r="E24" s="382">
        <v>0.27</v>
      </c>
      <c r="F24" s="382">
        <v>9.27</v>
      </c>
      <c r="G24" s="382">
        <v>41.4</v>
      </c>
      <c r="H24" s="380">
        <v>9</v>
      </c>
      <c r="I24" s="388"/>
      <c r="J24" s="381">
        <v>90</v>
      </c>
      <c r="K24" s="382">
        <v>0.36</v>
      </c>
      <c r="L24" s="382">
        <v>0.27</v>
      </c>
      <c r="M24" s="382">
        <v>9.27</v>
      </c>
      <c r="N24" s="382">
        <v>41.4</v>
      </c>
      <c r="O24" s="380">
        <v>9</v>
      </c>
      <c r="P24" s="376"/>
      <c r="Q24" s="214">
        <v>386</v>
      </c>
    </row>
    <row r="25" spans="1:29" s="13" customFormat="1" ht="24" customHeight="1" thickBot="1" x14ac:dyDescent="0.25">
      <c r="A25" s="712"/>
      <c r="B25" s="165" t="s">
        <v>313</v>
      </c>
      <c r="C25" s="49">
        <f t="shared" ref="C25:H25" si="6">SUM(C21:C24)</f>
        <v>294</v>
      </c>
      <c r="D25" s="48">
        <f t="shared" si="6"/>
        <v>6.660000000000001</v>
      </c>
      <c r="E25" s="48">
        <f t="shared" si="6"/>
        <v>5.43</v>
      </c>
      <c r="F25" s="48">
        <f t="shared" si="6"/>
        <v>35.57</v>
      </c>
      <c r="G25" s="48">
        <f t="shared" si="6"/>
        <v>218.20000000000002</v>
      </c>
      <c r="H25" s="54">
        <f t="shared" si="6"/>
        <v>10.26</v>
      </c>
      <c r="I25" s="154">
        <f>SUM(G25/G32*100)</f>
        <v>15.711518660128604</v>
      </c>
      <c r="J25" s="49">
        <f t="shared" ref="J25:O25" si="7">SUM(J21:J24)</f>
        <v>344</v>
      </c>
      <c r="K25" s="48">
        <f t="shared" si="7"/>
        <v>7.58</v>
      </c>
      <c r="L25" s="48">
        <f t="shared" si="7"/>
        <v>6.77</v>
      </c>
      <c r="M25" s="48">
        <f t="shared" si="7"/>
        <v>45.269999999999996</v>
      </c>
      <c r="N25" s="48">
        <f t="shared" si="7"/>
        <v>280.2</v>
      </c>
      <c r="O25" s="54">
        <f t="shared" si="7"/>
        <v>10.54</v>
      </c>
      <c r="P25" s="154">
        <f>SUM(N25/N32*100)</f>
        <v>15.229667958452684</v>
      </c>
      <c r="Q25" s="217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15" customHeight="1" x14ac:dyDescent="0.25">
      <c r="A26" s="705" t="s">
        <v>156</v>
      </c>
      <c r="B26" s="273" t="s">
        <v>273</v>
      </c>
      <c r="C26" s="169">
        <v>40</v>
      </c>
      <c r="D26" s="43">
        <v>0.3</v>
      </c>
      <c r="E26" s="43">
        <v>0.04</v>
      </c>
      <c r="F26" s="43">
        <v>0.76</v>
      </c>
      <c r="G26" s="43">
        <v>4.4000000000000004</v>
      </c>
      <c r="H26" s="52">
        <v>0.44</v>
      </c>
      <c r="I26" s="160"/>
      <c r="J26" s="169">
        <v>60</v>
      </c>
      <c r="K26" s="43">
        <v>0.44</v>
      </c>
      <c r="L26" s="43">
        <v>0.06</v>
      </c>
      <c r="M26" s="43">
        <v>1.1399999999999999</v>
      </c>
      <c r="N26" s="43">
        <v>6.6</v>
      </c>
      <c r="O26" s="52">
        <v>2.1</v>
      </c>
      <c r="P26" s="61"/>
      <c r="Q26" s="95" t="s">
        <v>274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1.25" customHeight="1" x14ac:dyDescent="0.25">
      <c r="A27" s="703"/>
      <c r="B27" s="643" t="s">
        <v>248</v>
      </c>
      <c r="C27" s="67">
        <v>50</v>
      </c>
      <c r="D27" s="68">
        <v>3.56</v>
      </c>
      <c r="E27" s="68">
        <v>3.98</v>
      </c>
      <c r="F27" s="68">
        <v>4.66</v>
      </c>
      <c r="G27" s="68">
        <v>68.75</v>
      </c>
      <c r="H27" s="69">
        <v>0</v>
      </c>
      <c r="I27" s="58"/>
      <c r="J27" s="67">
        <v>80</v>
      </c>
      <c r="K27" s="68">
        <v>5.7</v>
      </c>
      <c r="L27" s="68">
        <v>6.36</v>
      </c>
      <c r="M27" s="68">
        <v>7.45</v>
      </c>
      <c r="N27" s="68">
        <v>110</v>
      </c>
      <c r="O27" s="69">
        <v>0</v>
      </c>
      <c r="P27" s="61"/>
      <c r="Q27" s="329" t="s">
        <v>20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03"/>
      <c r="B28" s="274" t="s">
        <v>50</v>
      </c>
      <c r="C28" s="67">
        <v>120</v>
      </c>
      <c r="D28" s="68">
        <v>2.2799999999999998</v>
      </c>
      <c r="E28" s="68">
        <v>4.92</v>
      </c>
      <c r="F28" s="68">
        <v>10.08</v>
      </c>
      <c r="G28" s="68">
        <v>93.6</v>
      </c>
      <c r="H28" s="69">
        <v>3.24</v>
      </c>
      <c r="I28" s="58"/>
      <c r="J28" s="67">
        <v>150</v>
      </c>
      <c r="K28" s="68">
        <v>2.85</v>
      </c>
      <c r="L28" s="68">
        <v>6.15</v>
      </c>
      <c r="M28" s="68">
        <v>12.6</v>
      </c>
      <c r="N28" s="68">
        <v>117</v>
      </c>
      <c r="O28" s="69">
        <v>4.05</v>
      </c>
      <c r="P28" s="61"/>
      <c r="Q28" s="119" t="s">
        <v>51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x14ac:dyDescent="0.25">
      <c r="A29" s="703"/>
      <c r="B29" s="84" t="s">
        <v>63</v>
      </c>
      <c r="C29" s="82">
        <v>220</v>
      </c>
      <c r="D29" s="43">
        <v>0.33</v>
      </c>
      <c r="E29" s="43">
        <v>0.13</v>
      </c>
      <c r="F29" s="43">
        <v>24.36</v>
      </c>
      <c r="G29" s="43">
        <v>99.88</v>
      </c>
      <c r="H29" s="52">
        <v>28.4</v>
      </c>
      <c r="I29" s="58"/>
      <c r="J29" s="82">
        <v>220</v>
      </c>
      <c r="K29" s="43">
        <v>0.33</v>
      </c>
      <c r="L29" s="43">
        <v>0.13</v>
      </c>
      <c r="M29" s="43">
        <v>24.36</v>
      </c>
      <c r="N29" s="43">
        <v>99.88</v>
      </c>
      <c r="O29" s="52">
        <v>28.4</v>
      </c>
      <c r="P29" s="61"/>
      <c r="Q29" s="218">
        <v>393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" customHeight="1" thickBot="1" x14ac:dyDescent="0.3">
      <c r="A30" s="703"/>
      <c r="B30" s="85" t="s">
        <v>89</v>
      </c>
      <c r="C30" s="314">
        <v>30</v>
      </c>
      <c r="D30" s="71">
        <v>2.2799999999999998</v>
      </c>
      <c r="E30" s="71">
        <v>0.24</v>
      </c>
      <c r="F30" s="71">
        <v>14.67</v>
      </c>
      <c r="G30" s="71">
        <v>70.5</v>
      </c>
      <c r="H30" s="72">
        <v>0</v>
      </c>
      <c r="I30" s="152"/>
      <c r="J30" s="279">
        <v>50</v>
      </c>
      <c r="K30" s="71">
        <v>3.8</v>
      </c>
      <c r="L30" s="71">
        <v>0.4</v>
      </c>
      <c r="M30" s="71">
        <v>24.6</v>
      </c>
      <c r="N30" s="71">
        <v>117.5</v>
      </c>
      <c r="O30" s="72">
        <v>0</v>
      </c>
      <c r="P30" s="73"/>
      <c r="Q30" s="134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6.25" customHeight="1" thickBot="1" x14ac:dyDescent="0.25">
      <c r="A31" s="704"/>
      <c r="B31" s="165" t="s">
        <v>311</v>
      </c>
      <c r="C31" s="49">
        <f t="shared" ref="C31:H31" si="8">SUM(C26:C30)</f>
        <v>460</v>
      </c>
      <c r="D31" s="48">
        <f t="shared" si="8"/>
        <v>8.75</v>
      </c>
      <c r="E31" s="48">
        <f t="shared" si="8"/>
        <v>9.31</v>
      </c>
      <c r="F31" s="48">
        <f t="shared" si="8"/>
        <v>54.53</v>
      </c>
      <c r="G31" s="48">
        <f t="shared" si="8"/>
        <v>337.13</v>
      </c>
      <c r="H31" s="54">
        <f t="shared" si="8"/>
        <v>32.08</v>
      </c>
      <c r="I31" s="566">
        <f>SUM(G31/G32*100)</f>
        <v>24.275088386293103</v>
      </c>
      <c r="J31" s="49">
        <f t="shared" ref="J31:O31" si="9">SUM(J26:J30)</f>
        <v>560</v>
      </c>
      <c r="K31" s="48">
        <f t="shared" si="9"/>
        <v>13.120000000000001</v>
      </c>
      <c r="L31" s="48">
        <f t="shared" si="9"/>
        <v>13.100000000000001</v>
      </c>
      <c r="M31" s="48">
        <f t="shared" si="9"/>
        <v>70.150000000000006</v>
      </c>
      <c r="N31" s="48">
        <f t="shared" si="9"/>
        <v>450.98</v>
      </c>
      <c r="O31" s="54">
        <f t="shared" si="9"/>
        <v>34.549999999999997</v>
      </c>
      <c r="P31" s="566">
        <f>SUM(N31/N32*100)</f>
        <v>24.512047308718742</v>
      </c>
      <c r="Q31" s="217"/>
    </row>
    <row r="32" spans="1:29" s="2" customFormat="1" ht="15" customHeight="1" thickBot="1" x14ac:dyDescent="0.3">
      <c r="A32" s="706" t="s">
        <v>126</v>
      </c>
      <c r="B32" s="707"/>
      <c r="C32" s="177">
        <f t="shared" ref="C32:H32" si="10">C10+C12+C20+C25+C31</f>
        <v>1697</v>
      </c>
      <c r="D32" s="178">
        <f t="shared" si="10"/>
        <v>40.800000000000004</v>
      </c>
      <c r="E32" s="179">
        <f t="shared" si="10"/>
        <v>40.380000000000003</v>
      </c>
      <c r="F32" s="284">
        <f t="shared" si="10"/>
        <v>213.53</v>
      </c>
      <c r="G32" s="181">
        <f t="shared" si="10"/>
        <v>1388.79</v>
      </c>
      <c r="H32" s="182">
        <f t="shared" si="10"/>
        <v>71.59</v>
      </c>
      <c r="I32" s="183"/>
      <c r="J32" s="184">
        <f t="shared" ref="J32:O32" si="11">J10+J12+J20+J25+J31</f>
        <v>2049</v>
      </c>
      <c r="K32" s="178">
        <f t="shared" si="11"/>
        <v>51.429999999999993</v>
      </c>
      <c r="L32" s="179">
        <f t="shared" si="11"/>
        <v>50.669999999999995</v>
      </c>
      <c r="M32" s="284">
        <f t="shared" si="11"/>
        <v>290.38</v>
      </c>
      <c r="N32" s="181">
        <f t="shared" si="11"/>
        <v>1839.83</v>
      </c>
      <c r="O32" s="182">
        <f t="shared" si="11"/>
        <v>79.459999999999994</v>
      </c>
      <c r="P32" s="185"/>
      <c r="Q32" s="215"/>
    </row>
    <row r="33" spans="1:17" s="2" customFormat="1" ht="7.5" customHeight="1" x14ac:dyDescent="0.25">
      <c r="A33" s="125"/>
      <c r="B33" s="171"/>
      <c r="C33" s="125"/>
      <c r="D33" s="172"/>
      <c r="E33" s="172"/>
      <c r="F33" s="172"/>
      <c r="G33" s="172"/>
      <c r="H33" s="173"/>
      <c r="I33" s="153"/>
      <c r="J33" s="174"/>
      <c r="K33" s="175"/>
      <c r="L33" s="175"/>
      <c r="M33" s="175"/>
      <c r="N33" s="175"/>
      <c r="O33" s="173"/>
      <c r="P33" s="176"/>
      <c r="Q33" s="216"/>
    </row>
    <row r="34" spans="1:17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02"/>
      <c r="B39" s="701"/>
      <c r="C39" s="702"/>
      <c r="D39" s="702"/>
      <c r="E39" s="702"/>
      <c r="F39" s="702"/>
      <c r="G39" s="702"/>
      <c r="H39" s="91"/>
      <c r="I39" s="91"/>
      <c r="J39" s="9"/>
      <c r="K39" s="9"/>
    </row>
    <row r="40" spans="1:17" x14ac:dyDescent="0.25">
      <c r="A40" s="702"/>
      <c r="B40" s="701"/>
      <c r="C40" s="702"/>
      <c r="D40" s="91"/>
      <c r="E40" s="91"/>
      <c r="F40" s="91"/>
      <c r="G40" s="702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A26:A31"/>
    <mergeCell ref="A32:B32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20"/>
    <mergeCell ref="A21:A25"/>
    <mergeCell ref="A39:A40"/>
    <mergeCell ref="B39:B40"/>
    <mergeCell ref="C39:C40"/>
    <mergeCell ref="D39:F39"/>
    <mergeCell ref="G39:G40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8.7109375" style="2" customWidth="1"/>
    <col min="2" max="2" width="24.28515625" style="31" customWidth="1"/>
    <col min="3" max="3" width="6.85546875" style="2" customWidth="1"/>
    <col min="4" max="5" width="6.85546875" style="2" hidden="1" customWidth="1"/>
    <col min="6" max="6" width="7" style="2" hidden="1" customWidth="1"/>
    <col min="7" max="7" width="7.42578125" style="2" customWidth="1"/>
    <col min="8" max="8" width="7.85546875" style="2" customWidth="1"/>
    <col min="9" max="9" width="6.28515625" style="2" customWidth="1"/>
    <col min="10" max="10" width="6.85546875" style="2" customWidth="1"/>
    <col min="11" max="13" width="6.85546875" style="2" hidden="1" customWidth="1"/>
    <col min="14" max="14" width="7.42578125" style="2" customWidth="1"/>
    <col min="15" max="15" width="7.85546875" style="2" customWidth="1"/>
    <col min="16" max="16" width="6" style="2" customWidth="1"/>
    <col min="17" max="17" width="8.42578125" style="17" hidden="1" customWidth="1"/>
  </cols>
  <sheetData>
    <row r="1" spans="1:20" s="2" customFormat="1" ht="15" customHeight="1" thickBot="1" x14ac:dyDescent="0.3">
      <c r="A1" s="272"/>
      <c r="B1" s="735" t="s">
        <v>365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369"/>
      <c r="Q1" s="89"/>
    </row>
    <row r="2" spans="1:20" s="2" customFormat="1" ht="11.25" customHeight="1" x14ac:dyDescent="0.25">
      <c r="A2" s="717" t="s">
        <v>358</v>
      </c>
      <c r="B2" s="764" t="s">
        <v>93</v>
      </c>
      <c r="C2" s="765"/>
      <c r="D2" s="765"/>
      <c r="E2" s="765"/>
      <c r="F2" s="765"/>
      <c r="G2" s="765"/>
      <c r="H2" s="765"/>
      <c r="I2" s="766"/>
      <c r="J2" s="759" t="s">
        <v>27</v>
      </c>
      <c r="K2" s="759"/>
      <c r="L2" s="759"/>
      <c r="M2" s="759"/>
      <c r="N2" s="759"/>
      <c r="O2" s="759"/>
      <c r="P2" s="759"/>
      <c r="Q2" s="760"/>
    </row>
    <row r="3" spans="1:20" s="2" customFormat="1" ht="11.25" customHeight="1" thickBot="1" x14ac:dyDescent="0.3">
      <c r="A3" s="718"/>
      <c r="B3" s="767"/>
      <c r="C3" s="768"/>
      <c r="D3" s="768"/>
      <c r="E3" s="768"/>
      <c r="F3" s="768"/>
      <c r="G3" s="768"/>
      <c r="H3" s="768"/>
      <c r="I3" s="769"/>
      <c r="J3" s="761"/>
      <c r="K3" s="761"/>
      <c r="L3" s="761"/>
      <c r="M3" s="761"/>
      <c r="N3" s="761"/>
      <c r="O3" s="761"/>
      <c r="P3" s="761"/>
      <c r="Q3" s="762"/>
    </row>
    <row r="4" spans="1:20" s="5" customFormat="1" ht="26.25" customHeight="1" thickBot="1" x14ac:dyDescent="0.25">
      <c r="A4" s="723" t="s">
        <v>0</v>
      </c>
      <c r="B4" s="740" t="s">
        <v>46</v>
      </c>
      <c r="C4" s="188" t="s">
        <v>1</v>
      </c>
      <c r="D4" s="726" t="s">
        <v>2</v>
      </c>
      <c r="E4" s="702"/>
      <c r="F4" s="727"/>
      <c r="G4" s="325" t="s">
        <v>18</v>
      </c>
      <c r="H4" s="190" t="s">
        <v>16</v>
      </c>
      <c r="I4" s="170" t="s">
        <v>13</v>
      </c>
      <c r="J4" s="368" t="s">
        <v>1</v>
      </c>
      <c r="K4" s="728" t="s">
        <v>2</v>
      </c>
      <c r="L4" s="728"/>
      <c r="M4" s="728"/>
      <c r="N4" s="324" t="s">
        <v>18</v>
      </c>
      <c r="O4" s="64" t="s">
        <v>16</v>
      </c>
      <c r="P4" s="59" t="s">
        <v>13</v>
      </c>
      <c r="Q4" s="368" t="s">
        <v>14</v>
      </c>
      <c r="R4" s="3"/>
      <c r="S4" s="4"/>
      <c r="T4" s="4"/>
    </row>
    <row r="5" spans="1:20" s="5" customFormat="1" ht="15" customHeight="1" thickBot="1" x14ac:dyDescent="0.25">
      <c r="A5" s="724"/>
      <c r="B5" s="76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70" t="s">
        <v>9</v>
      </c>
      <c r="I5" s="57"/>
      <c r="J5" s="371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370" t="s">
        <v>9</v>
      </c>
      <c r="P5" s="60"/>
      <c r="Q5" s="42"/>
      <c r="R5" s="367"/>
      <c r="S5" s="4"/>
      <c r="T5" s="4"/>
    </row>
    <row r="6" spans="1:20" s="2" customFormat="1" ht="15" customHeight="1" x14ac:dyDescent="0.25">
      <c r="A6" s="714" t="s">
        <v>150</v>
      </c>
      <c r="B6" s="357" t="s">
        <v>141</v>
      </c>
      <c r="C6" s="299">
        <v>150</v>
      </c>
      <c r="D6" s="236">
        <v>6.6</v>
      </c>
      <c r="E6" s="43">
        <v>5.7</v>
      </c>
      <c r="F6" s="43">
        <v>28</v>
      </c>
      <c r="G6" s="43">
        <v>189.7</v>
      </c>
      <c r="H6" s="52">
        <v>0.45</v>
      </c>
      <c r="I6" s="58"/>
      <c r="J6" s="278">
        <v>200</v>
      </c>
      <c r="K6" s="43">
        <v>8.8000000000000007</v>
      </c>
      <c r="L6" s="43">
        <v>7.6</v>
      </c>
      <c r="M6" s="43">
        <v>32</v>
      </c>
      <c r="N6" s="43">
        <v>231.6</v>
      </c>
      <c r="O6" s="52">
        <v>0.6</v>
      </c>
      <c r="P6" s="61"/>
      <c r="Q6" s="95" t="s">
        <v>144</v>
      </c>
      <c r="R6" s="9"/>
      <c r="S6" s="9"/>
      <c r="T6" s="9"/>
    </row>
    <row r="7" spans="1:20" s="2" customFormat="1" ht="15" customHeight="1" x14ac:dyDescent="0.25">
      <c r="A7" s="715"/>
      <c r="B7" s="383" t="s">
        <v>168</v>
      </c>
      <c r="C7" s="301">
        <v>180</v>
      </c>
      <c r="D7" s="313">
        <v>2.85</v>
      </c>
      <c r="E7" s="68">
        <v>2.41</v>
      </c>
      <c r="F7" s="68">
        <v>14.36</v>
      </c>
      <c r="G7" s="68">
        <v>91</v>
      </c>
      <c r="H7" s="69">
        <v>1.17</v>
      </c>
      <c r="I7" s="58"/>
      <c r="J7" s="697">
        <v>180</v>
      </c>
      <c r="K7" s="313">
        <v>2.85</v>
      </c>
      <c r="L7" s="68">
        <v>2.41</v>
      </c>
      <c r="M7" s="68">
        <v>14.36</v>
      </c>
      <c r="N7" s="68">
        <v>91</v>
      </c>
      <c r="O7" s="69">
        <v>1.17</v>
      </c>
      <c r="P7" s="70"/>
      <c r="Q7" s="544">
        <v>414</v>
      </c>
      <c r="R7" s="9"/>
      <c r="S7" s="9"/>
      <c r="T7" s="9"/>
    </row>
    <row r="8" spans="1:20" s="2" customFormat="1" ht="15" customHeight="1" x14ac:dyDescent="0.25">
      <c r="A8" s="715"/>
      <c r="B8" s="222" t="s">
        <v>66</v>
      </c>
      <c r="C8" s="351">
        <v>15</v>
      </c>
      <c r="D8" s="314">
        <v>1.1200000000000001</v>
      </c>
      <c r="E8" s="71">
        <v>0.44</v>
      </c>
      <c r="F8" s="71">
        <v>7.61</v>
      </c>
      <c r="G8" s="71">
        <v>39.6</v>
      </c>
      <c r="H8" s="72">
        <v>0</v>
      </c>
      <c r="I8" s="152"/>
      <c r="J8" s="374">
        <v>20</v>
      </c>
      <c r="K8" s="314">
        <v>1.5</v>
      </c>
      <c r="L8" s="71">
        <v>0.57999999999999996</v>
      </c>
      <c r="M8" s="71">
        <v>10.28</v>
      </c>
      <c r="N8" s="71">
        <v>52.2</v>
      </c>
      <c r="O8" s="72">
        <v>0</v>
      </c>
      <c r="P8" s="73"/>
      <c r="Q8" s="124" t="s">
        <v>12</v>
      </c>
      <c r="R8" s="9"/>
      <c r="S8" s="9"/>
      <c r="T8" s="9"/>
    </row>
    <row r="9" spans="1:20" s="2" customFormat="1" ht="15" customHeight="1" thickBot="1" x14ac:dyDescent="0.3">
      <c r="A9" s="715"/>
      <c r="B9" s="327" t="s">
        <v>80</v>
      </c>
      <c r="C9" s="351">
        <v>45</v>
      </c>
      <c r="D9" s="314">
        <v>0.68</v>
      </c>
      <c r="E9" s="71">
        <v>0.23</v>
      </c>
      <c r="F9" s="71">
        <v>9.4499999999999993</v>
      </c>
      <c r="G9" s="71">
        <v>42.75</v>
      </c>
      <c r="H9" s="72">
        <v>4.5</v>
      </c>
      <c r="I9" s="152"/>
      <c r="J9" s="351">
        <v>100</v>
      </c>
      <c r="K9" s="314">
        <v>1</v>
      </c>
      <c r="L9" s="71">
        <v>0.5</v>
      </c>
      <c r="M9" s="71">
        <v>21</v>
      </c>
      <c r="N9" s="71">
        <v>95</v>
      </c>
      <c r="O9" s="72">
        <v>8.33</v>
      </c>
      <c r="P9" s="73"/>
      <c r="Q9" s="124" t="s">
        <v>12</v>
      </c>
      <c r="R9" s="9"/>
      <c r="S9" s="9"/>
      <c r="T9" s="9"/>
    </row>
    <row r="10" spans="1:20" s="11" customFormat="1" ht="25.5" customHeight="1" thickBot="1" x14ac:dyDescent="0.3">
      <c r="A10" s="716"/>
      <c r="B10" s="165" t="s">
        <v>311</v>
      </c>
      <c r="C10" s="44">
        <f t="shared" ref="C10:H10" si="0">SUM(C6:C9)</f>
        <v>390</v>
      </c>
      <c r="D10" s="45">
        <f t="shared" si="0"/>
        <v>11.25</v>
      </c>
      <c r="E10" s="45">
        <f t="shared" si="0"/>
        <v>8.7799999999999994</v>
      </c>
      <c r="F10" s="45">
        <f t="shared" si="0"/>
        <v>59.42</v>
      </c>
      <c r="G10" s="45">
        <f t="shared" si="0"/>
        <v>363.05</v>
      </c>
      <c r="H10" s="53">
        <f t="shared" si="0"/>
        <v>6.12</v>
      </c>
      <c r="I10" s="154">
        <f>SUM(G10/G29*100)</f>
        <v>25.353184773424033</v>
      </c>
      <c r="J10" s="56">
        <f t="shared" ref="J10:O10" si="1">SUM(J6:J9)</f>
        <v>500</v>
      </c>
      <c r="K10" s="45">
        <f t="shared" si="1"/>
        <v>14.15</v>
      </c>
      <c r="L10" s="45">
        <f t="shared" si="1"/>
        <v>11.09</v>
      </c>
      <c r="M10" s="45">
        <f t="shared" si="1"/>
        <v>77.64</v>
      </c>
      <c r="N10" s="45">
        <f t="shared" si="1"/>
        <v>469.8</v>
      </c>
      <c r="O10" s="53">
        <f t="shared" si="1"/>
        <v>10.1</v>
      </c>
      <c r="P10" s="154">
        <f>SUM(N10/N29*100)</f>
        <v>25.18953813818322</v>
      </c>
      <c r="Q10" s="217"/>
      <c r="R10" s="10"/>
      <c r="S10" s="10"/>
      <c r="T10" s="10"/>
    </row>
    <row r="11" spans="1:20" s="11" customFormat="1" ht="7.5" hidden="1" customHeight="1" thickBot="1" x14ac:dyDescent="0.3">
      <c r="A11" s="756"/>
      <c r="B11" s="210"/>
      <c r="C11" s="350"/>
      <c r="D11" s="238"/>
      <c r="E11" s="238"/>
      <c r="F11" s="238"/>
      <c r="G11" s="238"/>
      <c r="H11" s="239"/>
      <c r="I11" s="158"/>
      <c r="J11" s="237"/>
      <c r="K11" s="238"/>
      <c r="L11" s="238"/>
      <c r="M11" s="238"/>
      <c r="N11" s="238"/>
      <c r="O11" s="239"/>
      <c r="P11" s="159"/>
      <c r="Q11" s="213"/>
      <c r="R11" s="10"/>
      <c r="S11" s="10"/>
      <c r="T11" s="10"/>
    </row>
    <row r="12" spans="1:20" s="2" customFormat="1" ht="11.25" hidden="1" customHeight="1" thickBot="1" x14ac:dyDescent="0.3">
      <c r="A12" s="757"/>
      <c r="B12" s="161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SUM(G12/G29*100)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SUM(N12/N29*100)</f>
        <v>0</v>
      </c>
      <c r="Q12" s="217"/>
      <c r="R12" s="9"/>
      <c r="S12" s="9"/>
      <c r="T12" s="9"/>
    </row>
    <row r="13" spans="1:20" s="2" customFormat="1" ht="15.75" customHeight="1" x14ac:dyDescent="0.25">
      <c r="A13" s="703" t="s">
        <v>327</v>
      </c>
      <c r="B13" s="352" t="s">
        <v>57</v>
      </c>
      <c r="C13" s="74">
        <v>55</v>
      </c>
      <c r="D13" s="43">
        <v>0</v>
      </c>
      <c r="E13" s="43">
        <v>0</v>
      </c>
      <c r="F13" s="43">
        <v>4.4000000000000004</v>
      </c>
      <c r="G13" s="43">
        <v>17.600000000000001</v>
      </c>
      <c r="H13" s="52">
        <v>8.42</v>
      </c>
      <c r="I13" s="160"/>
      <c r="J13" s="74">
        <v>60</v>
      </c>
      <c r="K13" s="43">
        <v>0</v>
      </c>
      <c r="L13" s="43">
        <v>0</v>
      </c>
      <c r="M13" s="43">
        <v>4.8</v>
      </c>
      <c r="N13" s="43">
        <v>19.2</v>
      </c>
      <c r="O13" s="52">
        <v>9.18</v>
      </c>
      <c r="P13" s="61"/>
      <c r="Q13" s="128" t="s">
        <v>12</v>
      </c>
      <c r="R13" s="12"/>
      <c r="S13" s="18"/>
      <c r="T13" s="9"/>
    </row>
    <row r="14" spans="1:20" s="2" customFormat="1" ht="15.75" customHeight="1" x14ac:dyDescent="0.25">
      <c r="A14" s="703"/>
      <c r="B14" s="352" t="s">
        <v>275</v>
      </c>
      <c r="C14" s="278">
        <v>150</v>
      </c>
      <c r="D14" s="68">
        <v>7.99</v>
      </c>
      <c r="E14" s="68">
        <v>7.7</v>
      </c>
      <c r="F14" s="68">
        <v>2.1</v>
      </c>
      <c r="G14" s="68">
        <v>109.65</v>
      </c>
      <c r="H14" s="69">
        <v>1.71</v>
      </c>
      <c r="I14" s="58"/>
      <c r="J14" s="236">
        <v>180</v>
      </c>
      <c r="K14" s="68">
        <v>9.6</v>
      </c>
      <c r="L14" s="68">
        <v>9.23</v>
      </c>
      <c r="M14" s="68">
        <v>2.5</v>
      </c>
      <c r="N14" s="68">
        <v>131.6</v>
      </c>
      <c r="O14" s="69">
        <v>2.0499999999999998</v>
      </c>
      <c r="P14" s="70"/>
      <c r="Q14" s="65" t="s">
        <v>276</v>
      </c>
      <c r="R14" s="9"/>
      <c r="S14" s="9"/>
      <c r="T14" s="9"/>
    </row>
    <row r="15" spans="1:20" s="2" customFormat="1" ht="15.75" customHeight="1" x14ac:dyDescent="0.25">
      <c r="A15" s="703"/>
      <c r="B15" s="84" t="s">
        <v>140</v>
      </c>
      <c r="C15" s="74">
        <v>40</v>
      </c>
      <c r="D15" s="68">
        <v>5.6</v>
      </c>
      <c r="E15" s="68">
        <v>4.4000000000000004</v>
      </c>
      <c r="F15" s="68">
        <v>2</v>
      </c>
      <c r="G15" s="68">
        <v>70</v>
      </c>
      <c r="H15" s="69">
        <v>0</v>
      </c>
      <c r="I15" s="58"/>
      <c r="J15" s="74">
        <v>60</v>
      </c>
      <c r="K15" s="68">
        <v>8.4</v>
      </c>
      <c r="L15" s="68">
        <v>6.6</v>
      </c>
      <c r="M15" s="68">
        <v>3</v>
      </c>
      <c r="N15" s="68">
        <v>105</v>
      </c>
      <c r="O15" s="69">
        <v>0</v>
      </c>
      <c r="P15" s="70"/>
      <c r="Q15" s="328" t="s">
        <v>236</v>
      </c>
      <c r="R15" s="9"/>
      <c r="S15" s="18"/>
      <c r="T15" s="9"/>
    </row>
    <row r="16" spans="1:20" s="2" customFormat="1" ht="15.75" customHeight="1" x14ac:dyDescent="0.25">
      <c r="A16" s="703"/>
      <c r="B16" s="84" t="s">
        <v>24</v>
      </c>
      <c r="C16" s="74">
        <v>111</v>
      </c>
      <c r="D16" s="76">
        <v>2.2450000000000001</v>
      </c>
      <c r="E16" s="76">
        <v>4.63</v>
      </c>
      <c r="F16" s="76">
        <v>14.99</v>
      </c>
      <c r="G16" s="76">
        <v>108.13</v>
      </c>
      <c r="H16" s="77">
        <v>13.33</v>
      </c>
      <c r="I16" s="58"/>
      <c r="J16" s="75">
        <v>134</v>
      </c>
      <c r="K16" s="76">
        <v>2.67</v>
      </c>
      <c r="L16" s="76">
        <v>7.46</v>
      </c>
      <c r="M16" s="76">
        <v>17.72</v>
      </c>
      <c r="N16" s="76">
        <v>148.88</v>
      </c>
      <c r="O16" s="77">
        <v>15.75</v>
      </c>
      <c r="P16" s="70"/>
      <c r="Q16" s="124">
        <v>339</v>
      </c>
      <c r="R16" s="9"/>
      <c r="S16" s="18"/>
      <c r="T16" s="9"/>
    </row>
    <row r="17" spans="1:29" s="2" customFormat="1" ht="15.75" customHeight="1" x14ac:dyDescent="0.25">
      <c r="A17" s="703"/>
      <c r="B17" s="83" t="s">
        <v>98</v>
      </c>
      <c r="C17" s="78">
        <v>180</v>
      </c>
      <c r="D17" s="68">
        <v>0.39</v>
      </c>
      <c r="E17" s="68">
        <v>0.02</v>
      </c>
      <c r="F17" s="68">
        <v>44.58</v>
      </c>
      <c r="G17" s="68">
        <v>141.69999999999999</v>
      </c>
      <c r="H17" s="69">
        <v>0.36</v>
      </c>
      <c r="I17" s="58"/>
      <c r="J17" s="301">
        <v>220</v>
      </c>
      <c r="K17" s="68">
        <v>0.48</v>
      </c>
      <c r="L17" s="68">
        <v>0.02</v>
      </c>
      <c r="M17" s="68">
        <v>40.54</v>
      </c>
      <c r="N17" s="68">
        <v>164.3</v>
      </c>
      <c r="O17" s="69">
        <v>0.44</v>
      </c>
      <c r="P17" s="70"/>
      <c r="Q17" s="66">
        <v>394</v>
      </c>
    </row>
    <row r="18" spans="1:29" s="2" customFormat="1" ht="15.75" customHeight="1" thickBot="1" x14ac:dyDescent="0.3">
      <c r="A18" s="703"/>
      <c r="B18" s="85" t="s">
        <v>69</v>
      </c>
      <c r="C18" s="375">
        <v>20</v>
      </c>
      <c r="D18" s="79">
        <v>1.34</v>
      </c>
      <c r="E18" s="79">
        <v>0.22</v>
      </c>
      <c r="F18" s="79">
        <v>8.1999999999999993</v>
      </c>
      <c r="G18" s="79">
        <v>40</v>
      </c>
      <c r="H18" s="80">
        <v>0</v>
      </c>
      <c r="I18" s="162"/>
      <c r="J18" s="375">
        <v>40</v>
      </c>
      <c r="K18" s="79">
        <v>2.68</v>
      </c>
      <c r="L18" s="79">
        <v>0.44</v>
      </c>
      <c r="M18" s="79">
        <v>16.399999999999999</v>
      </c>
      <c r="N18" s="79">
        <v>80</v>
      </c>
      <c r="O18" s="80">
        <v>0</v>
      </c>
      <c r="P18" s="81"/>
      <c r="Q18" s="124" t="s">
        <v>12</v>
      </c>
    </row>
    <row r="19" spans="1:29" s="13" customFormat="1" ht="24" customHeight="1" thickBot="1" x14ac:dyDescent="0.25">
      <c r="A19" s="704"/>
      <c r="B19" s="165" t="s">
        <v>312</v>
      </c>
      <c r="C19" s="47">
        <f t="shared" ref="C19:H19" si="4">SUM(C13:C18)</f>
        <v>556</v>
      </c>
      <c r="D19" s="48">
        <f t="shared" si="4"/>
        <v>17.565000000000001</v>
      </c>
      <c r="E19" s="48">
        <f t="shared" si="4"/>
        <v>16.97</v>
      </c>
      <c r="F19" s="48">
        <f t="shared" si="4"/>
        <v>76.27</v>
      </c>
      <c r="G19" s="48">
        <f t="shared" si="4"/>
        <v>487.08</v>
      </c>
      <c r="H19" s="54">
        <f t="shared" si="4"/>
        <v>23.82</v>
      </c>
      <c r="I19" s="154">
        <f>SUM(G19/G29*100)</f>
        <v>34.014679078472319</v>
      </c>
      <c r="J19" s="49">
        <f t="shared" ref="J19:O19" si="5">SUM(J13:J18)</f>
        <v>694</v>
      </c>
      <c r="K19" s="363">
        <f t="shared" si="5"/>
        <v>23.830000000000002</v>
      </c>
      <c r="L19" s="363">
        <f t="shared" si="5"/>
        <v>23.75</v>
      </c>
      <c r="M19" s="363">
        <f t="shared" si="5"/>
        <v>84.960000000000008</v>
      </c>
      <c r="N19" s="363">
        <f t="shared" si="5"/>
        <v>648.98</v>
      </c>
      <c r="O19" s="54">
        <f t="shared" si="5"/>
        <v>27.42</v>
      </c>
      <c r="P19" s="154">
        <f>SUM(N19/N29*100)</f>
        <v>34.796735761852169</v>
      </c>
      <c r="Q19" s="234"/>
    </row>
    <row r="20" spans="1:29" s="13" customFormat="1" ht="16.5" customHeight="1" x14ac:dyDescent="0.2">
      <c r="A20" s="770" t="s">
        <v>328</v>
      </c>
      <c r="B20" s="315" t="s">
        <v>277</v>
      </c>
      <c r="C20" s="633">
        <v>195</v>
      </c>
      <c r="D20" s="634">
        <v>0.97</v>
      </c>
      <c r="E20" s="634">
        <v>0.19</v>
      </c>
      <c r="F20" s="634">
        <v>19.690000000000001</v>
      </c>
      <c r="G20" s="634">
        <v>83.75</v>
      </c>
      <c r="H20" s="635">
        <v>3.9</v>
      </c>
      <c r="I20" s="631"/>
      <c r="J20" s="387">
        <v>200</v>
      </c>
      <c r="K20" s="125">
        <v>1</v>
      </c>
      <c r="L20" s="125">
        <v>0.2</v>
      </c>
      <c r="M20" s="125">
        <v>20.2</v>
      </c>
      <c r="N20" s="125">
        <v>86</v>
      </c>
      <c r="O20" s="163">
        <v>4</v>
      </c>
      <c r="P20" s="62"/>
      <c r="Q20" s="391" t="s">
        <v>278</v>
      </c>
    </row>
    <row r="21" spans="1:29" s="13" customFormat="1" ht="15.75" customHeight="1" thickBot="1" x14ac:dyDescent="0.25">
      <c r="A21" s="712"/>
      <c r="B21" s="542" t="s">
        <v>279</v>
      </c>
      <c r="C21" s="636">
        <v>35</v>
      </c>
      <c r="D21" s="637">
        <v>4.88</v>
      </c>
      <c r="E21" s="637">
        <v>8.1199999999999992</v>
      </c>
      <c r="F21" s="637">
        <v>10.08</v>
      </c>
      <c r="G21" s="637">
        <v>136.72999999999999</v>
      </c>
      <c r="H21" s="638">
        <v>0</v>
      </c>
      <c r="I21" s="632"/>
      <c r="J21" s="386">
        <v>50</v>
      </c>
      <c r="K21" s="384">
        <v>6.1</v>
      </c>
      <c r="L21" s="384">
        <v>11.6</v>
      </c>
      <c r="M21" s="384">
        <v>14.4</v>
      </c>
      <c r="N21" s="384">
        <v>195.33</v>
      </c>
      <c r="O21" s="385">
        <v>0</v>
      </c>
      <c r="P21" s="390"/>
      <c r="Q21" s="389" t="s">
        <v>280</v>
      </c>
    </row>
    <row r="22" spans="1:29" s="13" customFormat="1" ht="24.75" customHeight="1" thickBot="1" x14ac:dyDescent="0.25">
      <c r="A22" s="712"/>
      <c r="B22" s="165" t="s">
        <v>313</v>
      </c>
      <c r="C22" s="49">
        <f t="shared" ref="C22:H22" si="6">SUM(C20:C21)</f>
        <v>230</v>
      </c>
      <c r="D22" s="48">
        <f t="shared" si="6"/>
        <v>5.85</v>
      </c>
      <c r="E22" s="48">
        <f t="shared" si="6"/>
        <v>8.3099999999999987</v>
      </c>
      <c r="F22" s="48">
        <f t="shared" si="6"/>
        <v>29.770000000000003</v>
      </c>
      <c r="G22" s="48">
        <f t="shared" si="6"/>
        <v>220.48</v>
      </c>
      <c r="H22" s="54">
        <f t="shared" si="6"/>
        <v>3.9</v>
      </c>
      <c r="I22" s="154">
        <f>SUM(G22/G29*100)</f>
        <v>15.396970606926125</v>
      </c>
      <c r="J22" s="49">
        <f t="shared" ref="J22:O22" si="7">SUM(J20:J21)</f>
        <v>250</v>
      </c>
      <c r="K22" s="48">
        <f t="shared" si="7"/>
        <v>7.1</v>
      </c>
      <c r="L22" s="48">
        <f t="shared" si="7"/>
        <v>11.799999999999999</v>
      </c>
      <c r="M22" s="48">
        <f t="shared" si="7"/>
        <v>34.6</v>
      </c>
      <c r="N22" s="48">
        <f t="shared" si="7"/>
        <v>281.33000000000004</v>
      </c>
      <c r="O22" s="54">
        <f t="shared" si="7"/>
        <v>4</v>
      </c>
      <c r="P22" s="154">
        <f>SUM(N22/N29*100)</f>
        <v>15.084233215017212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" customHeight="1" x14ac:dyDescent="0.25">
      <c r="A23" s="705" t="s">
        <v>329</v>
      </c>
      <c r="B23" s="352" t="s">
        <v>298</v>
      </c>
      <c r="C23" s="67">
        <v>100</v>
      </c>
      <c r="D23" s="68">
        <v>4.2</v>
      </c>
      <c r="E23" s="68">
        <v>4.2</v>
      </c>
      <c r="F23" s="68">
        <v>4.9000000000000004</v>
      </c>
      <c r="G23" s="68">
        <v>74</v>
      </c>
      <c r="H23" s="69">
        <v>7.9</v>
      </c>
      <c r="I23" s="160"/>
      <c r="J23" s="169">
        <v>150</v>
      </c>
      <c r="K23" s="43">
        <v>6.83</v>
      </c>
      <c r="L23" s="43">
        <v>6.82</v>
      </c>
      <c r="M23" s="43">
        <v>7.96</v>
      </c>
      <c r="N23" s="43">
        <v>120.25</v>
      </c>
      <c r="O23" s="52">
        <v>15.4</v>
      </c>
      <c r="P23" s="61"/>
      <c r="Q23" s="95" t="s">
        <v>300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.75" customHeight="1" x14ac:dyDescent="0.25">
      <c r="A24" s="703"/>
      <c r="B24" s="274" t="s">
        <v>297</v>
      </c>
      <c r="C24" s="67">
        <v>110</v>
      </c>
      <c r="D24" s="68">
        <v>2.76</v>
      </c>
      <c r="E24" s="68">
        <v>3.98</v>
      </c>
      <c r="F24" s="68">
        <v>28.51</v>
      </c>
      <c r="G24" s="68">
        <v>160.82</v>
      </c>
      <c r="H24" s="69">
        <v>0</v>
      </c>
      <c r="I24" s="58"/>
      <c r="J24" s="67">
        <v>120</v>
      </c>
      <c r="K24" s="68">
        <v>3.01</v>
      </c>
      <c r="L24" s="68">
        <v>4.34</v>
      </c>
      <c r="M24" s="68">
        <v>31.1</v>
      </c>
      <c r="N24" s="68">
        <v>175.4</v>
      </c>
      <c r="O24" s="69">
        <v>0</v>
      </c>
      <c r="P24" s="61"/>
      <c r="Q24" s="119" t="s">
        <v>230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03"/>
      <c r="B25" s="84" t="s">
        <v>55</v>
      </c>
      <c r="C25" s="78">
        <v>180</v>
      </c>
      <c r="D25" s="43">
        <v>0.27</v>
      </c>
      <c r="E25" s="43">
        <v>0.09</v>
      </c>
      <c r="F25" s="43">
        <v>8.5500000000000007</v>
      </c>
      <c r="G25" s="43">
        <v>36</v>
      </c>
      <c r="H25" s="52">
        <v>0.9</v>
      </c>
      <c r="I25" s="58"/>
      <c r="J25" s="78">
        <v>200</v>
      </c>
      <c r="K25" s="43">
        <v>0.3</v>
      </c>
      <c r="L25" s="43">
        <v>0.09</v>
      </c>
      <c r="M25" s="43">
        <v>9.5</v>
      </c>
      <c r="N25" s="43">
        <v>40</v>
      </c>
      <c r="O25" s="52">
        <v>1</v>
      </c>
      <c r="P25" s="61"/>
      <c r="Q25" s="218" t="s">
        <v>222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03"/>
      <c r="B26" s="274" t="s">
        <v>299</v>
      </c>
      <c r="C26" s="67">
        <v>9</v>
      </c>
      <c r="D26" s="68">
        <v>0.05</v>
      </c>
      <c r="E26" s="68">
        <v>7.44</v>
      </c>
      <c r="F26" s="68">
        <v>7.0000000000000007E-2</v>
      </c>
      <c r="G26" s="68">
        <v>67.34</v>
      </c>
      <c r="H26" s="69">
        <v>0</v>
      </c>
      <c r="I26" s="58"/>
      <c r="J26" s="67">
        <v>11</v>
      </c>
      <c r="K26" s="68">
        <v>0.06</v>
      </c>
      <c r="L26" s="68">
        <v>9.1</v>
      </c>
      <c r="M26" s="68">
        <v>0.09</v>
      </c>
      <c r="N26" s="68">
        <v>82.3</v>
      </c>
      <c r="O26" s="69">
        <v>0</v>
      </c>
      <c r="P26" s="61"/>
      <c r="Q26" s="119" t="s">
        <v>12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thickBot="1" x14ac:dyDescent="0.3">
      <c r="A27" s="703"/>
      <c r="B27" s="85" t="s">
        <v>29</v>
      </c>
      <c r="C27" s="67">
        <v>10</v>
      </c>
      <c r="D27" s="68">
        <v>0.76</v>
      </c>
      <c r="E27" s="68">
        <v>0.08</v>
      </c>
      <c r="F27" s="68">
        <v>4.92</v>
      </c>
      <c r="G27" s="68">
        <v>23.2</v>
      </c>
      <c r="H27" s="69">
        <v>0</v>
      </c>
      <c r="I27" s="152"/>
      <c r="J27" s="67">
        <v>20</v>
      </c>
      <c r="K27" s="68">
        <v>1.52</v>
      </c>
      <c r="L27" s="68">
        <v>0.16</v>
      </c>
      <c r="M27" s="68">
        <v>9.84</v>
      </c>
      <c r="N27" s="68">
        <v>47</v>
      </c>
      <c r="O27" s="69">
        <v>0</v>
      </c>
      <c r="P27" s="73"/>
      <c r="Q27" s="134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04"/>
      <c r="B28" s="165" t="s">
        <v>311</v>
      </c>
      <c r="C28" s="49">
        <f t="shared" ref="C28:H28" si="8">SUM(C23:C27)</f>
        <v>409</v>
      </c>
      <c r="D28" s="48">
        <f t="shared" si="8"/>
        <v>8.0400000000000009</v>
      </c>
      <c r="E28" s="48">
        <f t="shared" si="8"/>
        <v>15.790000000000001</v>
      </c>
      <c r="F28" s="48">
        <f t="shared" si="8"/>
        <v>46.95000000000001</v>
      </c>
      <c r="G28" s="48">
        <f t="shared" si="8"/>
        <v>361.35999999999996</v>
      </c>
      <c r="H28" s="54">
        <f t="shared" si="8"/>
        <v>8.8000000000000007</v>
      </c>
      <c r="I28" s="566">
        <f>SUM(G28/G29*100)</f>
        <v>25.23516554117754</v>
      </c>
      <c r="J28" s="49">
        <f t="shared" ref="J28:O28" si="9">SUM(J23:J27)</f>
        <v>501</v>
      </c>
      <c r="K28" s="48">
        <f t="shared" si="9"/>
        <v>11.72</v>
      </c>
      <c r="L28" s="48">
        <f t="shared" si="9"/>
        <v>20.51</v>
      </c>
      <c r="M28" s="48">
        <f t="shared" si="9"/>
        <v>58.490000000000009</v>
      </c>
      <c r="N28" s="48">
        <f t="shared" si="9"/>
        <v>464.95</v>
      </c>
      <c r="O28" s="54">
        <f t="shared" si="9"/>
        <v>16.399999999999999</v>
      </c>
      <c r="P28" s="566">
        <f>SUM(N28/N29*100)</f>
        <v>24.9294928849474</v>
      </c>
      <c r="Q28" s="217"/>
    </row>
    <row r="29" spans="1:29" s="2" customFormat="1" ht="15" customHeight="1" thickBot="1" x14ac:dyDescent="0.3">
      <c r="A29" s="706" t="s">
        <v>120</v>
      </c>
      <c r="B29" s="707"/>
      <c r="C29" s="177">
        <f t="shared" ref="C29:H29" si="10">C10+C12+C19+C22+C28</f>
        <v>1585</v>
      </c>
      <c r="D29" s="178">
        <f t="shared" si="10"/>
        <v>42.704999999999998</v>
      </c>
      <c r="E29" s="179">
        <f t="shared" si="10"/>
        <v>49.85</v>
      </c>
      <c r="F29" s="284">
        <f t="shared" si="10"/>
        <v>212.41000000000003</v>
      </c>
      <c r="G29" s="181">
        <f t="shared" si="10"/>
        <v>1431.9699999999998</v>
      </c>
      <c r="H29" s="182">
        <f t="shared" si="10"/>
        <v>42.64</v>
      </c>
      <c r="I29" s="183"/>
      <c r="J29" s="184">
        <f t="shared" ref="J29:O29" si="11">J10+J12+J19+J22+J28</f>
        <v>1945</v>
      </c>
      <c r="K29" s="178">
        <f t="shared" si="11"/>
        <v>56.800000000000004</v>
      </c>
      <c r="L29" s="179">
        <f t="shared" si="11"/>
        <v>67.150000000000006</v>
      </c>
      <c r="M29" s="284">
        <f t="shared" si="11"/>
        <v>255.69000000000003</v>
      </c>
      <c r="N29" s="181">
        <f t="shared" si="11"/>
        <v>1865.0600000000002</v>
      </c>
      <c r="O29" s="182">
        <f t="shared" si="11"/>
        <v>57.92</v>
      </c>
      <c r="P29" s="185"/>
      <c r="Q29" s="215"/>
    </row>
    <row r="30" spans="1:29" s="2" customFormat="1" ht="7.5" customHeight="1" x14ac:dyDescent="0.25">
      <c r="A30" s="125"/>
      <c r="B30" s="171"/>
      <c r="C30" s="125"/>
      <c r="D30" s="172"/>
      <c r="E30" s="172"/>
      <c r="F30" s="172"/>
      <c r="G30" s="172"/>
      <c r="H30" s="173"/>
      <c r="I30" s="153"/>
      <c r="J30" s="174"/>
      <c r="K30" s="175"/>
      <c r="L30" s="175"/>
      <c r="M30" s="175"/>
      <c r="N30" s="175"/>
      <c r="O30" s="173"/>
      <c r="P30" s="176"/>
      <c r="Q30" s="216"/>
    </row>
    <row r="31" spans="1:29" x14ac:dyDescent="0.25">
      <c r="A31" s="466"/>
      <c r="B31" s="467"/>
      <c r="C31" s="405"/>
      <c r="D31" s="404">
        <v>42</v>
      </c>
      <c r="E31" s="404">
        <v>47</v>
      </c>
      <c r="F31" s="404">
        <v>203</v>
      </c>
      <c r="G31" s="404">
        <v>1400</v>
      </c>
      <c r="H31" s="404"/>
      <c r="I31" s="404"/>
      <c r="J31" s="405"/>
      <c r="K31" s="405">
        <v>54</v>
      </c>
      <c r="L31" s="405">
        <v>60</v>
      </c>
      <c r="M31" s="405">
        <v>261</v>
      </c>
      <c r="N31" s="405">
        <v>1800</v>
      </c>
      <c r="O31" s="405"/>
      <c r="P31" s="405"/>
      <c r="Q31" s="468"/>
    </row>
    <row r="32" spans="1:29" x14ac:dyDescent="0.25">
      <c r="A32" s="9"/>
      <c r="B32" s="366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366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366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366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702"/>
      <c r="B36" s="701"/>
      <c r="C36" s="702"/>
      <c r="D36" s="702"/>
      <c r="E36" s="702"/>
      <c r="F36" s="702"/>
      <c r="G36" s="702"/>
      <c r="H36" s="367"/>
      <c r="I36" s="367"/>
      <c r="J36" s="9"/>
      <c r="K36" s="9"/>
    </row>
    <row r="37" spans="1:14" x14ac:dyDescent="0.25">
      <c r="A37" s="702"/>
      <c r="B37" s="701"/>
      <c r="C37" s="702"/>
      <c r="D37" s="367"/>
      <c r="E37" s="367"/>
      <c r="F37" s="367"/>
      <c r="G37" s="702"/>
      <c r="H37" s="367"/>
      <c r="I37" s="367"/>
      <c r="J37" s="9"/>
      <c r="K37" s="9"/>
    </row>
    <row r="38" spans="1:14" x14ac:dyDescent="0.25">
      <c r="A38" s="15"/>
      <c r="B38" s="366"/>
      <c r="C38" s="22"/>
      <c r="D38" s="367"/>
      <c r="E38" s="367"/>
      <c r="F38" s="367"/>
      <c r="G38" s="367"/>
      <c r="H38" s="367"/>
      <c r="I38" s="367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29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29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29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29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29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29" x14ac:dyDescent="0.25">
      <c r="A54" s="15"/>
      <c r="B54" s="23"/>
      <c r="C54" s="367"/>
      <c r="D54" s="22"/>
      <c r="E54" s="22"/>
      <c r="F54" s="22"/>
      <c r="G54" s="22"/>
      <c r="H54" s="22"/>
      <c r="I54" s="22"/>
      <c r="J54" s="9"/>
      <c r="K54" s="9"/>
    </row>
    <row r="55" spans="1:29" x14ac:dyDescent="0.25">
      <c r="A55" s="15"/>
      <c r="B55" s="23"/>
      <c r="C55" s="367"/>
      <c r="D55" s="22"/>
      <c r="E55" s="22"/>
      <c r="F55" s="22"/>
      <c r="G55" s="22"/>
      <c r="H55" s="22"/>
      <c r="I55" s="22"/>
      <c r="J55" s="9"/>
      <c r="K55" s="9"/>
    </row>
    <row r="56" spans="1:29" x14ac:dyDescent="0.25">
      <c r="A56" s="15"/>
      <c r="B56" s="23"/>
      <c r="C56" s="367"/>
      <c r="D56" s="22"/>
      <c r="E56" s="22"/>
      <c r="F56" s="22"/>
      <c r="G56" s="22"/>
      <c r="H56" s="22"/>
      <c r="I56" s="22"/>
      <c r="J56" s="24"/>
      <c r="K56" s="9"/>
    </row>
    <row r="57" spans="1:29" x14ac:dyDescent="0.25">
      <c r="A57" s="15"/>
      <c r="B57" s="23"/>
      <c r="C57" s="367"/>
      <c r="D57" s="22"/>
      <c r="E57" s="22"/>
      <c r="F57" s="22"/>
      <c r="G57" s="22"/>
      <c r="H57" s="22"/>
      <c r="I57" s="22"/>
      <c r="J57" s="9"/>
      <c r="K57" s="9"/>
    </row>
    <row r="58" spans="1:29" x14ac:dyDescent="0.25">
      <c r="A58" s="15"/>
      <c r="B58" s="23"/>
      <c r="C58" s="367"/>
      <c r="D58" s="22"/>
      <c r="E58" s="22"/>
      <c r="F58" s="22"/>
      <c r="G58" s="22"/>
      <c r="H58" s="22"/>
      <c r="I58" s="22"/>
      <c r="J58" s="9"/>
      <c r="K58" s="9"/>
    </row>
    <row r="59" spans="1:29" x14ac:dyDescent="0.25">
      <c r="A59" s="15"/>
      <c r="B59" s="366"/>
      <c r="C59" s="367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29" x14ac:dyDescent="0.25">
      <c r="A60" s="35"/>
      <c r="B60" s="26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29" x14ac:dyDescent="0.25">
      <c r="A61" s="9"/>
      <c r="B61" s="366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29" x14ac:dyDescent="0.25">
      <c r="A62" s="9"/>
      <c r="B62" s="366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29" x14ac:dyDescent="0.25">
      <c r="A63" s="9"/>
      <c r="B63" s="366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29" s="2" customFormat="1" x14ac:dyDescent="0.25">
      <c r="A64" s="9"/>
      <c r="B64" s="366"/>
      <c r="C64" s="9"/>
      <c r="D64" s="28"/>
      <c r="E64" s="28"/>
      <c r="F64" s="9"/>
      <c r="G64" s="9"/>
      <c r="H64" s="28"/>
      <c r="I64" s="28"/>
      <c r="J64" s="9"/>
      <c r="K64" s="9"/>
      <c r="L64" s="9"/>
      <c r="Q64" s="17"/>
      <c r="R64"/>
      <c r="S64"/>
      <c r="T64"/>
      <c r="U64"/>
      <c r="V64"/>
      <c r="W64"/>
      <c r="X64"/>
      <c r="Y64"/>
      <c r="Z64"/>
      <c r="AA64"/>
      <c r="AB64"/>
      <c r="AC64"/>
    </row>
    <row r="65" spans="1:29" s="2" customFormat="1" x14ac:dyDescent="0.25">
      <c r="A65" s="9"/>
      <c r="B65" s="366"/>
      <c r="C65" s="9"/>
      <c r="D65" s="29"/>
      <c r="E65" s="29"/>
      <c r="F65" s="29"/>
      <c r="G65" s="29"/>
      <c r="H65" s="29"/>
      <c r="I65" s="29"/>
      <c r="J65" s="9"/>
      <c r="K65" s="9"/>
      <c r="L65" s="9"/>
      <c r="Q65" s="17"/>
      <c r="R65"/>
      <c r="S65"/>
      <c r="T65"/>
      <c r="U65"/>
      <c r="V65"/>
      <c r="W65"/>
      <c r="X65"/>
      <c r="Y65"/>
      <c r="Z65"/>
      <c r="AA65"/>
      <c r="AB65"/>
      <c r="AC65"/>
    </row>
    <row r="66" spans="1:29" s="2" customFormat="1" x14ac:dyDescent="0.25">
      <c r="A66" s="9"/>
      <c r="B66" s="366"/>
      <c r="C66" s="9"/>
      <c r="D66" s="22"/>
      <c r="E66" s="22"/>
      <c r="F66" s="22"/>
      <c r="G66" s="22"/>
      <c r="H66" s="22"/>
      <c r="I66" s="22"/>
      <c r="J66" s="9"/>
      <c r="K66" s="9"/>
      <c r="L66" s="9"/>
      <c r="Q66" s="17"/>
      <c r="R66"/>
      <c r="S66"/>
      <c r="T66"/>
      <c r="U66"/>
      <c r="V66"/>
      <c r="W66"/>
      <c r="X66"/>
      <c r="Y66"/>
      <c r="Z66"/>
      <c r="AA66"/>
      <c r="AB66"/>
      <c r="AC66"/>
    </row>
    <row r="67" spans="1:29" s="2" customFormat="1" x14ac:dyDescent="0.25">
      <c r="A67" s="9"/>
      <c r="B67" s="366"/>
      <c r="C67" s="9"/>
      <c r="D67" s="22"/>
      <c r="E67" s="22"/>
      <c r="F67" s="22"/>
      <c r="G67" s="22"/>
      <c r="H67" s="22"/>
      <c r="I67" s="22"/>
      <c r="J67" s="9"/>
      <c r="K67" s="9"/>
      <c r="L67" s="9"/>
      <c r="Q67" s="17"/>
      <c r="R67"/>
      <c r="S67"/>
      <c r="T67"/>
      <c r="U67"/>
      <c r="V67"/>
      <c r="W67"/>
      <c r="X67"/>
      <c r="Y67"/>
      <c r="Z67"/>
      <c r="AA67"/>
      <c r="AB67"/>
      <c r="AC67"/>
    </row>
    <row r="68" spans="1:29" s="2" customFormat="1" x14ac:dyDescent="0.25">
      <c r="A68" s="9"/>
      <c r="B68" s="366"/>
      <c r="C68" s="9"/>
      <c r="D68" s="22"/>
      <c r="E68" s="22"/>
      <c r="F68" s="22"/>
      <c r="G68" s="22"/>
      <c r="H68" s="22"/>
      <c r="I68" s="22"/>
      <c r="J68" s="9"/>
      <c r="K68" s="9"/>
      <c r="L68" s="9"/>
      <c r="Q68" s="17"/>
      <c r="R68"/>
      <c r="S68"/>
      <c r="T68"/>
      <c r="U68"/>
      <c r="V68"/>
      <c r="W68"/>
      <c r="X68"/>
      <c r="Y68"/>
      <c r="Z68"/>
      <c r="AA68"/>
      <c r="AB68"/>
      <c r="AC68"/>
    </row>
    <row r="69" spans="1:29" s="2" customFormat="1" x14ac:dyDescent="0.25">
      <c r="A69" s="9"/>
      <c r="B69" s="366"/>
      <c r="C69" s="9"/>
      <c r="D69" s="22"/>
      <c r="E69" s="22"/>
      <c r="F69" s="22"/>
      <c r="G69" s="22"/>
      <c r="H69" s="22"/>
      <c r="I69" s="22"/>
      <c r="J69" s="9"/>
      <c r="K69" s="9"/>
      <c r="L69" s="9"/>
      <c r="Q69" s="17"/>
      <c r="R69"/>
      <c r="S69"/>
      <c r="T69"/>
      <c r="U69"/>
      <c r="V69"/>
      <c r="W69"/>
      <c r="X69"/>
      <c r="Y69"/>
      <c r="Z69"/>
      <c r="AA69"/>
      <c r="AB69"/>
      <c r="AC69"/>
    </row>
    <row r="70" spans="1:29" s="2" customFormat="1" x14ac:dyDescent="0.25">
      <c r="A70" s="9"/>
      <c r="B70" s="366"/>
      <c r="C70" s="9"/>
      <c r="D70" s="20"/>
      <c r="E70" s="20"/>
      <c r="F70" s="20"/>
      <c r="G70" s="20"/>
      <c r="H70" s="20"/>
      <c r="I70" s="20"/>
      <c r="J70" s="9"/>
      <c r="K70" s="9"/>
      <c r="Q70" s="17"/>
      <c r="R70"/>
      <c r="S70"/>
      <c r="T70"/>
      <c r="U70"/>
      <c r="V70"/>
      <c r="W70"/>
      <c r="X70"/>
      <c r="Y70"/>
      <c r="Z70"/>
      <c r="AA70"/>
      <c r="AB70"/>
      <c r="AC70"/>
    </row>
    <row r="71" spans="1:29" s="2" customFormat="1" x14ac:dyDescent="0.25">
      <c r="A71" s="9"/>
      <c r="B71" s="366"/>
      <c r="C71" s="9"/>
      <c r="D71" s="19"/>
      <c r="E71" s="19"/>
      <c r="F71" s="19"/>
      <c r="G71" s="19"/>
      <c r="H71" s="19"/>
      <c r="I71" s="19"/>
      <c r="J71" s="9"/>
      <c r="K71" s="9"/>
      <c r="Q71" s="17"/>
      <c r="R71"/>
      <c r="S71"/>
      <c r="T71"/>
      <c r="U71"/>
      <c r="V71"/>
      <c r="W71"/>
      <c r="X71"/>
      <c r="Y71"/>
      <c r="Z71"/>
      <c r="AA71"/>
      <c r="AB71"/>
      <c r="AC71"/>
    </row>
    <row r="72" spans="1:29" s="2" customFormat="1" x14ac:dyDescent="0.25">
      <c r="A72" s="9"/>
      <c r="B72" s="366"/>
      <c r="C72" s="9"/>
      <c r="D72" s="19"/>
      <c r="E72" s="19"/>
      <c r="F72" s="19"/>
      <c r="G72" s="19"/>
      <c r="H72" s="19"/>
      <c r="I72" s="19"/>
      <c r="J72" s="9"/>
      <c r="K72" s="9"/>
      <c r="Q72" s="17"/>
      <c r="R72"/>
      <c r="S72"/>
      <c r="T72"/>
      <c r="U72"/>
      <c r="V72"/>
      <c r="W72"/>
      <c r="X72"/>
      <c r="Y72"/>
      <c r="Z72"/>
      <c r="AA72"/>
      <c r="AB72"/>
      <c r="AC72"/>
    </row>
    <row r="73" spans="1:29" s="2" customFormat="1" x14ac:dyDescent="0.25">
      <c r="A73" s="9"/>
      <c r="B73" s="366"/>
      <c r="C73" s="9"/>
      <c r="D73" s="19"/>
      <c r="E73" s="19"/>
      <c r="F73" s="19"/>
      <c r="G73" s="19"/>
      <c r="H73" s="19"/>
      <c r="I73" s="19"/>
      <c r="J73" s="9"/>
      <c r="K73" s="9"/>
      <c r="Q73" s="17"/>
      <c r="R73"/>
      <c r="S73"/>
      <c r="T73"/>
      <c r="U73"/>
      <c r="V73"/>
      <c r="W73"/>
      <c r="X73"/>
      <c r="Y73"/>
      <c r="Z73"/>
      <c r="AA73"/>
      <c r="AB73"/>
      <c r="AC73"/>
    </row>
    <row r="74" spans="1:29" s="2" customFormat="1" x14ac:dyDescent="0.25">
      <c r="A74" s="9"/>
      <c r="B74" s="366"/>
      <c r="C74" s="9"/>
      <c r="D74" s="30"/>
      <c r="E74" s="30"/>
      <c r="F74" s="30"/>
      <c r="G74" s="20"/>
      <c r="H74" s="20"/>
      <c r="I74" s="20"/>
      <c r="J74" s="9"/>
      <c r="K74" s="9"/>
      <c r="Q74" s="17"/>
      <c r="R74"/>
      <c r="S74"/>
      <c r="T74"/>
      <c r="U74"/>
      <c r="V74"/>
      <c r="W74"/>
      <c r="X74"/>
      <c r="Y74"/>
      <c r="Z74"/>
      <c r="AA74"/>
      <c r="AB74"/>
      <c r="AC74"/>
    </row>
    <row r="75" spans="1:29" s="2" customFormat="1" x14ac:dyDescent="0.25">
      <c r="A75" s="9"/>
      <c r="B75" s="366"/>
      <c r="C75" s="9"/>
      <c r="D75" s="9"/>
      <c r="E75" s="9"/>
      <c r="F75" s="9"/>
      <c r="G75" s="19"/>
      <c r="H75" s="19"/>
      <c r="I75" s="19"/>
      <c r="J75" s="9"/>
      <c r="K75" s="9"/>
      <c r="Q75" s="17"/>
      <c r="R75"/>
      <c r="S75"/>
      <c r="T75"/>
      <c r="U75"/>
      <c r="V75"/>
      <c r="W75"/>
      <c r="X75"/>
      <c r="Y75"/>
      <c r="Z75"/>
      <c r="AA75"/>
      <c r="AB75"/>
      <c r="AC75"/>
    </row>
    <row r="76" spans="1:29" s="2" customFormat="1" x14ac:dyDescent="0.25">
      <c r="A76" s="9"/>
      <c r="B76" s="366"/>
      <c r="C76" s="9"/>
      <c r="D76" s="9"/>
      <c r="E76" s="9"/>
      <c r="F76" s="9"/>
      <c r="G76" s="19"/>
      <c r="H76" s="19"/>
      <c r="I76" s="19"/>
      <c r="J76" s="9"/>
      <c r="K76" s="9"/>
      <c r="Q76" s="17"/>
      <c r="R76"/>
      <c r="S76"/>
      <c r="T76"/>
      <c r="U76"/>
      <c r="V76"/>
      <c r="W76"/>
      <c r="X76"/>
      <c r="Y76"/>
      <c r="Z76"/>
      <c r="AA76"/>
      <c r="AB76"/>
      <c r="AC76"/>
    </row>
    <row r="77" spans="1:29" s="2" customFormat="1" x14ac:dyDescent="0.25">
      <c r="A77" s="9"/>
      <c r="B77" s="366"/>
      <c r="C77" s="9"/>
      <c r="D77" s="9"/>
      <c r="E77" s="9"/>
      <c r="F77" s="9"/>
      <c r="G77" s="19"/>
      <c r="H77" s="19"/>
      <c r="I77" s="19"/>
      <c r="J77" s="9"/>
      <c r="K77" s="9"/>
      <c r="Q77" s="17"/>
      <c r="R77"/>
      <c r="S77"/>
      <c r="T77"/>
      <c r="U77"/>
      <c r="V77"/>
      <c r="W77"/>
      <c r="X77"/>
      <c r="Y77"/>
      <c r="Z77"/>
      <c r="AA77"/>
      <c r="AB77"/>
      <c r="AC77"/>
    </row>
    <row r="78" spans="1:29" s="2" customFormat="1" x14ac:dyDescent="0.25">
      <c r="A78" s="9"/>
      <c r="B78" s="366"/>
      <c r="C78" s="9"/>
      <c r="D78" s="9"/>
      <c r="E78" s="9"/>
      <c r="F78" s="9"/>
      <c r="G78" s="30"/>
      <c r="H78" s="30"/>
      <c r="I78" s="30"/>
      <c r="J78" s="9"/>
      <c r="K78" s="9"/>
      <c r="Q78" s="17"/>
      <c r="R78"/>
      <c r="S78"/>
      <c r="T78"/>
      <c r="U78"/>
      <c r="V78"/>
      <c r="W78"/>
      <c r="X78"/>
      <c r="Y78"/>
      <c r="Z78"/>
      <c r="AA78"/>
      <c r="AB78"/>
      <c r="AC78"/>
    </row>
    <row r="79" spans="1:29" s="2" customFormat="1" x14ac:dyDescent="0.25">
      <c r="A79" s="9"/>
      <c r="B79" s="366"/>
      <c r="C79" s="9"/>
      <c r="D79" s="9"/>
      <c r="E79" s="9"/>
      <c r="F79" s="9"/>
      <c r="G79" s="9"/>
      <c r="H79" s="9"/>
      <c r="I79" s="9"/>
      <c r="J79" s="9"/>
      <c r="K79" s="9"/>
      <c r="Q79" s="17"/>
      <c r="R79"/>
      <c r="S79"/>
      <c r="T79"/>
      <c r="U79"/>
      <c r="V79"/>
      <c r="W79"/>
      <c r="X79"/>
      <c r="Y79"/>
      <c r="Z79"/>
      <c r="AA79"/>
      <c r="AB79"/>
      <c r="AC79"/>
    </row>
    <row r="83" spans="2:29" s="2" customFormat="1" x14ac:dyDescent="0.25">
      <c r="B83" s="31"/>
      <c r="G83" s="25"/>
      <c r="Q83" s="17"/>
      <c r="R83"/>
      <c r="S83"/>
      <c r="T83"/>
      <c r="U83"/>
      <c r="V83"/>
      <c r="W83"/>
      <c r="X83"/>
      <c r="Y83"/>
      <c r="Z83"/>
      <c r="AA83"/>
      <c r="AB83"/>
      <c r="AC83"/>
    </row>
  </sheetData>
  <mergeCells count="19">
    <mergeCell ref="A29:B29"/>
    <mergeCell ref="B1:O1"/>
    <mergeCell ref="A2:A3"/>
    <mergeCell ref="B2:I3"/>
    <mergeCell ref="J2:Q3"/>
    <mergeCell ref="A4:A5"/>
    <mergeCell ref="B4:B5"/>
    <mergeCell ref="D4:F4"/>
    <mergeCell ref="K4:M4"/>
    <mergeCell ref="A6:A10"/>
    <mergeCell ref="A11:A12"/>
    <mergeCell ref="A13:A19"/>
    <mergeCell ref="A20:A22"/>
    <mergeCell ref="A23:A28"/>
    <mergeCell ref="A36:A37"/>
    <mergeCell ref="B36:B37"/>
    <mergeCell ref="C36:C37"/>
    <mergeCell ref="D36:F36"/>
    <mergeCell ref="G36:G37"/>
  </mergeCells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view="pageLayout" zoomScaleNormal="100" zoomScaleSheetLayoutView="110" workbookViewId="0">
      <selection sqref="A1:Q1"/>
    </sheetView>
  </sheetViews>
  <sheetFormatPr defaultRowHeight="15" x14ac:dyDescent="0.25"/>
  <cols>
    <col min="1" max="1" width="9.8554687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7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7.28515625" style="2" customWidth="1"/>
    <col min="15" max="15" width="7.85546875" style="2" customWidth="1"/>
    <col min="16" max="16" width="6.42578125" style="2" customWidth="1"/>
    <col min="17" max="17" width="8.85546875" style="17" hidden="1" customWidth="1"/>
  </cols>
  <sheetData>
    <row r="1" spans="1:20" s="2" customFormat="1" ht="15" customHeight="1" thickBot="1" x14ac:dyDescent="0.3">
      <c r="A1" s="778">
        <v>45747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</row>
    <row r="2" spans="1:20" s="2" customFormat="1" ht="7.5" customHeight="1" x14ac:dyDescent="0.25">
      <c r="A2" s="717" t="s">
        <v>359</v>
      </c>
      <c r="B2" s="771" t="s">
        <v>93</v>
      </c>
      <c r="C2" s="772"/>
      <c r="D2" s="772"/>
      <c r="E2" s="772"/>
      <c r="F2" s="772"/>
      <c r="G2" s="772"/>
      <c r="H2" s="772"/>
      <c r="I2" s="773"/>
      <c r="J2" s="779" t="s">
        <v>32</v>
      </c>
      <c r="K2" s="779"/>
      <c r="L2" s="779"/>
      <c r="M2" s="779"/>
      <c r="N2" s="779"/>
      <c r="O2" s="779"/>
      <c r="P2" s="779"/>
      <c r="Q2" s="780"/>
    </row>
    <row r="3" spans="1:20" s="2" customFormat="1" ht="12.6" customHeight="1" thickBot="1" x14ac:dyDescent="0.3">
      <c r="A3" s="718"/>
      <c r="B3" s="774"/>
      <c r="C3" s="775"/>
      <c r="D3" s="775"/>
      <c r="E3" s="775"/>
      <c r="F3" s="775"/>
      <c r="G3" s="775"/>
      <c r="H3" s="775"/>
      <c r="I3" s="776"/>
      <c r="J3" s="781"/>
      <c r="K3" s="781"/>
      <c r="L3" s="781"/>
      <c r="M3" s="781"/>
      <c r="N3" s="781"/>
      <c r="O3" s="781"/>
      <c r="P3" s="781"/>
      <c r="Q3" s="782"/>
    </row>
    <row r="4" spans="1:20" s="5" customFormat="1" ht="26.25" customHeight="1" thickBot="1" x14ac:dyDescent="0.25">
      <c r="A4" s="723" t="s">
        <v>0</v>
      </c>
      <c r="B4" s="740" t="s">
        <v>46</v>
      </c>
      <c r="C4" s="567" t="s">
        <v>1</v>
      </c>
      <c r="D4" s="726" t="s">
        <v>2</v>
      </c>
      <c r="E4" s="702"/>
      <c r="F4" s="727"/>
      <c r="G4" s="325" t="s">
        <v>18</v>
      </c>
      <c r="H4" s="190" t="s">
        <v>16</v>
      </c>
      <c r="I4" s="226" t="s">
        <v>13</v>
      </c>
      <c r="J4" s="41" t="s">
        <v>1</v>
      </c>
      <c r="K4" s="728" t="s">
        <v>2</v>
      </c>
      <c r="L4" s="728"/>
      <c r="M4" s="728"/>
      <c r="N4" s="324" t="s">
        <v>18</v>
      </c>
      <c r="O4" s="190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.75" customHeight="1" thickBot="1" x14ac:dyDescent="0.25">
      <c r="A5" s="724"/>
      <c r="B5" s="741"/>
      <c r="C5" s="559" t="s">
        <v>4</v>
      </c>
      <c r="D5" s="136" t="s">
        <v>5</v>
      </c>
      <c r="E5" s="136" t="s">
        <v>6</v>
      </c>
      <c r="F5" s="136" t="s">
        <v>7</v>
      </c>
      <c r="G5" s="136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14" t="s">
        <v>134</v>
      </c>
      <c r="B6" s="277" t="s">
        <v>303</v>
      </c>
      <c r="C6" s="568">
        <v>150</v>
      </c>
      <c r="D6" s="138">
        <v>6.3</v>
      </c>
      <c r="E6" s="138">
        <v>4.95</v>
      </c>
      <c r="F6" s="138">
        <v>28.35</v>
      </c>
      <c r="G6" s="138">
        <v>184.05</v>
      </c>
      <c r="H6" s="139">
        <v>0.93</v>
      </c>
      <c r="I6" s="58"/>
      <c r="J6" s="258">
        <v>180</v>
      </c>
      <c r="K6" s="43">
        <v>7.56</v>
      </c>
      <c r="L6" s="43">
        <v>5.94</v>
      </c>
      <c r="M6" s="43">
        <v>34.020000000000003</v>
      </c>
      <c r="N6" s="43">
        <v>220.86</v>
      </c>
      <c r="O6" s="52">
        <v>1.1200000000000001</v>
      </c>
      <c r="P6" s="61"/>
      <c r="Q6" s="128" t="s">
        <v>304</v>
      </c>
      <c r="R6" s="9"/>
      <c r="S6" s="9"/>
      <c r="T6" s="9"/>
    </row>
    <row r="7" spans="1:20" s="2" customFormat="1" ht="15" customHeight="1" x14ac:dyDescent="0.25">
      <c r="A7" s="715"/>
      <c r="B7" s="571" t="s">
        <v>168</v>
      </c>
      <c r="C7" s="313">
        <v>180</v>
      </c>
      <c r="D7" s="68">
        <v>2.52</v>
      </c>
      <c r="E7" s="68">
        <v>2.25</v>
      </c>
      <c r="F7" s="68">
        <v>12.24</v>
      </c>
      <c r="G7" s="68">
        <v>79.2</v>
      </c>
      <c r="H7" s="295">
        <v>0.63</v>
      </c>
      <c r="I7" s="152"/>
      <c r="J7" s="300">
        <v>200</v>
      </c>
      <c r="K7" s="68">
        <v>2.8</v>
      </c>
      <c r="L7" s="68">
        <v>2.5</v>
      </c>
      <c r="M7" s="68">
        <v>13.6</v>
      </c>
      <c r="N7" s="68">
        <v>88</v>
      </c>
      <c r="O7" s="69">
        <v>0.7</v>
      </c>
      <c r="P7" s="70"/>
      <c r="Q7" s="544" t="s">
        <v>169</v>
      </c>
      <c r="R7" s="9"/>
      <c r="S7" s="9"/>
      <c r="T7" s="9"/>
    </row>
    <row r="8" spans="1:20" s="2" customFormat="1" ht="15" customHeight="1" x14ac:dyDescent="0.25">
      <c r="A8" s="715"/>
      <c r="B8" s="542" t="s">
        <v>66</v>
      </c>
      <c r="C8" s="313">
        <v>20</v>
      </c>
      <c r="D8" s="68">
        <v>1.5</v>
      </c>
      <c r="E8" s="68">
        <v>0.57999999999999996</v>
      </c>
      <c r="F8" s="68">
        <v>10.28</v>
      </c>
      <c r="G8" s="68">
        <v>52.2</v>
      </c>
      <c r="H8" s="69">
        <v>0</v>
      </c>
      <c r="I8" s="152"/>
      <c r="J8" s="75">
        <v>35</v>
      </c>
      <c r="K8" s="68">
        <v>2.62</v>
      </c>
      <c r="L8" s="68">
        <v>1.02</v>
      </c>
      <c r="M8" s="68">
        <v>18</v>
      </c>
      <c r="N8" s="68">
        <v>91.35</v>
      </c>
      <c r="O8" s="69">
        <v>0</v>
      </c>
      <c r="P8" s="70"/>
      <c r="Q8" s="588" t="s">
        <v>12</v>
      </c>
      <c r="R8" s="9"/>
      <c r="S8" s="9"/>
      <c r="T8" s="9"/>
    </row>
    <row r="9" spans="1:20" s="2" customFormat="1" ht="15" customHeight="1" thickBot="1" x14ac:dyDescent="0.3">
      <c r="A9" s="715"/>
      <c r="B9" s="572" t="s">
        <v>79</v>
      </c>
      <c r="C9" s="569">
        <v>4</v>
      </c>
      <c r="D9" s="291">
        <v>0.02</v>
      </c>
      <c r="E9" s="291">
        <v>3.31</v>
      </c>
      <c r="F9" s="291">
        <v>0.03</v>
      </c>
      <c r="G9" s="291">
        <v>29.92</v>
      </c>
      <c r="H9" s="292">
        <v>0</v>
      </c>
      <c r="I9" s="152"/>
      <c r="J9" s="691">
        <v>6</v>
      </c>
      <c r="K9" s="71">
        <v>0.03</v>
      </c>
      <c r="L9" s="71">
        <v>4.96</v>
      </c>
      <c r="M9" s="71">
        <v>0.04</v>
      </c>
      <c r="N9" s="71">
        <v>44.9</v>
      </c>
      <c r="O9" s="72">
        <v>0</v>
      </c>
      <c r="P9" s="377"/>
      <c r="Q9" s="589" t="s">
        <v>12</v>
      </c>
      <c r="R9" s="9"/>
      <c r="S9" s="9"/>
      <c r="T9" s="9"/>
    </row>
    <row r="10" spans="1:20" s="11" customFormat="1" ht="22.5" customHeight="1" thickBot="1" x14ac:dyDescent="0.25">
      <c r="A10" s="715"/>
      <c r="B10" s="165" t="s">
        <v>311</v>
      </c>
      <c r="C10" s="56">
        <f>SUM(C6:C8)</f>
        <v>350</v>
      </c>
      <c r="D10" s="593">
        <f>SUM(D6:D9)</f>
        <v>10.34</v>
      </c>
      <c r="E10" s="593">
        <f>SUM(E6:E9)</f>
        <v>11.09</v>
      </c>
      <c r="F10" s="593">
        <f>SUM(F6:F9)</f>
        <v>50.900000000000006</v>
      </c>
      <c r="G10" s="593">
        <f>SUM(G6:G9)</f>
        <v>345.37</v>
      </c>
      <c r="H10" s="53">
        <f>SUM(H6:H9)</f>
        <v>1.56</v>
      </c>
      <c r="I10" s="565">
        <f>SUM(G10/G31*100)</f>
        <v>25.09536923334036</v>
      </c>
      <c r="J10" s="56">
        <f>SUM(J6:J8)</f>
        <v>415</v>
      </c>
      <c r="K10" s="45">
        <f>SUM(K6:K9)</f>
        <v>13.01</v>
      </c>
      <c r="L10" s="45">
        <f>SUM(L6:L9)</f>
        <v>14.420000000000002</v>
      </c>
      <c r="M10" s="45">
        <f>SUM(M6:M9)</f>
        <v>65.660000000000011</v>
      </c>
      <c r="N10" s="45">
        <f>SUM(N6:N9)</f>
        <v>445.11</v>
      </c>
      <c r="O10" s="53">
        <f>SUM(O6:O9)</f>
        <v>1.82</v>
      </c>
      <c r="P10" s="565">
        <f>SUM(N10/N31*100)</f>
        <v>24.558335080498328</v>
      </c>
      <c r="Q10" s="212"/>
      <c r="R10" s="10"/>
      <c r="S10" s="10"/>
      <c r="T10" s="10"/>
    </row>
    <row r="11" spans="1:20" s="11" customFormat="1" ht="15" hidden="1" customHeight="1" thickBot="1" x14ac:dyDescent="0.3">
      <c r="A11" s="716"/>
      <c r="B11" s="573"/>
      <c r="C11" s="448"/>
      <c r="D11" s="445"/>
      <c r="E11" s="445"/>
      <c r="F11" s="445"/>
      <c r="G11" s="445"/>
      <c r="H11" s="446"/>
      <c r="I11" s="447"/>
      <c r="J11" s="448"/>
      <c r="K11" s="445"/>
      <c r="L11" s="445"/>
      <c r="M11" s="445"/>
      <c r="N11" s="445"/>
      <c r="O11" s="446"/>
      <c r="P11" s="449"/>
      <c r="Q11" s="450" t="s">
        <v>12</v>
      </c>
      <c r="R11" s="10"/>
      <c r="S11" s="10" t="s">
        <v>83</v>
      </c>
      <c r="T11" s="10"/>
    </row>
    <row r="12" spans="1:20" s="2" customFormat="1" ht="15" hidden="1" customHeight="1" thickBot="1" x14ac:dyDescent="0.3">
      <c r="A12" s="599"/>
      <c r="B12" s="451" t="s">
        <v>73</v>
      </c>
      <c r="C12" s="455">
        <f t="shared" ref="C12:H12" si="0">SUM(C11:C11)</f>
        <v>0</v>
      </c>
      <c r="D12" s="452">
        <f t="shared" si="0"/>
        <v>0</v>
      </c>
      <c r="E12" s="452">
        <f t="shared" si="0"/>
        <v>0</v>
      </c>
      <c r="F12" s="452">
        <f t="shared" si="0"/>
        <v>0</v>
      </c>
      <c r="G12" s="452">
        <f t="shared" si="0"/>
        <v>0</v>
      </c>
      <c r="H12" s="453">
        <f t="shared" si="0"/>
        <v>0</v>
      </c>
      <c r="I12" s="454">
        <f>SUM(G12/G31*100)</f>
        <v>0</v>
      </c>
      <c r="J12" s="455">
        <f t="shared" ref="J12:O12" si="1">SUM(J11:J11)</f>
        <v>0</v>
      </c>
      <c r="K12" s="452">
        <f t="shared" si="1"/>
        <v>0</v>
      </c>
      <c r="L12" s="452">
        <f t="shared" si="1"/>
        <v>0</v>
      </c>
      <c r="M12" s="452">
        <f t="shared" si="1"/>
        <v>0</v>
      </c>
      <c r="N12" s="452">
        <f t="shared" si="1"/>
        <v>0</v>
      </c>
      <c r="O12" s="453">
        <f t="shared" si="1"/>
        <v>0</v>
      </c>
      <c r="P12" s="454">
        <f>SUM(N12/N31*100)</f>
        <v>0</v>
      </c>
      <c r="Q12" s="456"/>
      <c r="R12" s="9"/>
      <c r="S12" s="9"/>
      <c r="T12" s="9"/>
    </row>
    <row r="13" spans="1:20" s="2" customFormat="1" ht="15" customHeight="1" x14ac:dyDescent="0.25">
      <c r="A13" s="777" t="s">
        <v>314</v>
      </c>
      <c r="B13" s="355" t="s">
        <v>348</v>
      </c>
      <c r="C13" s="169">
        <v>30</v>
      </c>
      <c r="D13" s="43">
        <v>0.3</v>
      </c>
      <c r="E13" s="43">
        <v>2.1</v>
      </c>
      <c r="F13" s="43">
        <v>2.25</v>
      </c>
      <c r="G13" s="43">
        <v>28.5</v>
      </c>
      <c r="H13" s="52">
        <v>2.7</v>
      </c>
      <c r="I13" s="160"/>
      <c r="J13" s="258">
        <v>50</v>
      </c>
      <c r="K13" s="43">
        <v>0.5</v>
      </c>
      <c r="L13" s="43">
        <v>3.5</v>
      </c>
      <c r="M13" s="43">
        <v>3.75</v>
      </c>
      <c r="N13" s="43">
        <v>47.5</v>
      </c>
      <c r="O13" s="52">
        <v>4.5</v>
      </c>
      <c r="P13" s="61"/>
      <c r="Q13" s="128" t="s">
        <v>349</v>
      </c>
      <c r="R13" s="12"/>
      <c r="S13" s="18"/>
      <c r="T13" s="9"/>
    </row>
    <row r="14" spans="1:20" s="2" customFormat="1" ht="21.75" customHeight="1" x14ac:dyDescent="0.25">
      <c r="A14" s="703"/>
      <c r="B14" s="574" t="s">
        <v>285</v>
      </c>
      <c r="C14" s="169">
        <v>150</v>
      </c>
      <c r="D14" s="68">
        <v>1.04</v>
      </c>
      <c r="E14" s="68">
        <v>2.93</v>
      </c>
      <c r="F14" s="68">
        <v>5.09</v>
      </c>
      <c r="G14" s="68">
        <v>50.85</v>
      </c>
      <c r="H14" s="295">
        <v>11.08</v>
      </c>
      <c r="I14" s="58"/>
      <c r="J14" s="75">
        <v>180</v>
      </c>
      <c r="K14" s="68">
        <v>1.02</v>
      </c>
      <c r="L14" s="68">
        <v>3.52</v>
      </c>
      <c r="M14" s="68">
        <v>6.11</v>
      </c>
      <c r="N14" s="68">
        <v>61.02</v>
      </c>
      <c r="O14" s="69">
        <v>13.29</v>
      </c>
      <c r="P14" s="70"/>
      <c r="Q14" s="590">
        <v>73</v>
      </c>
      <c r="R14" s="12"/>
      <c r="S14" s="9"/>
      <c r="T14" s="9"/>
    </row>
    <row r="15" spans="1:20" s="2" customFormat="1" ht="15" customHeight="1" x14ac:dyDescent="0.25">
      <c r="A15" s="703"/>
      <c r="B15" s="276" t="s">
        <v>74</v>
      </c>
      <c r="C15" s="169">
        <v>50</v>
      </c>
      <c r="D15" s="68">
        <v>7.76</v>
      </c>
      <c r="E15" s="68">
        <v>5.89</v>
      </c>
      <c r="F15" s="68">
        <v>8.0299999999999994</v>
      </c>
      <c r="G15" s="68">
        <v>115.83</v>
      </c>
      <c r="H15" s="69">
        <v>7.0000000000000007E-2</v>
      </c>
      <c r="I15" s="58"/>
      <c r="J15" s="692">
        <v>60</v>
      </c>
      <c r="K15" s="68">
        <v>9.32</v>
      </c>
      <c r="L15" s="68">
        <v>7.07</v>
      </c>
      <c r="M15" s="68">
        <v>9.64</v>
      </c>
      <c r="N15" s="68">
        <v>139</v>
      </c>
      <c r="O15" s="69">
        <v>0.09</v>
      </c>
      <c r="P15" s="70"/>
      <c r="Q15" s="119">
        <v>299</v>
      </c>
      <c r="R15" s="9"/>
      <c r="S15" s="9"/>
      <c r="T15" s="9"/>
    </row>
    <row r="16" spans="1:20" s="2" customFormat="1" ht="15" customHeight="1" x14ac:dyDescent="0.25">
      <c r="A16" s="703"/>
      <c r="B16" s="263" t="s">
        <v>68</v>
      </c>
      <c r="C16" s="67">
        <v>5</v>
      </c>
      <c r="D16" s="76">
        <v>0.16</v>
      </c>
      <c r="E16" s="76">
        <v>0.93</v>
      </c>
      <c r="F16" s="76">
        <v>0.27</v>
      </c>
      <c r="G16" s="76">
        <v>10.1</v>
      </c>
      <c r="H16" s="77">
        <v>0.03</v>
      </c>
      <c r="I16" s="296"/>
      <c r="J16" s="67">
        <v>15</v>
      </c>
      <c r="K16" s="76">
        <v>0.49</v>
      </c>
      <c r="L16" s="76">
        <v>2.8</v>
      </c>
      <c r="M16" s="76">
        <v>0.8</v>
      </c>
      <c r="N16" s="76">
        <v>30.4</v>
      </c>
      <c r="O16" s="77">
        <v>0.1</v>
      </c>
      <c r="P16" s="297"/>
      <c r="Q16" s="65" t="s">
        <v>75</v>
      </c>
      <c r="R16" s="9"/>
      <c r="S16" s="18"/>
      <c r="T16" s="9"/>
    </row>
    <row r="17" spans="1:29" s="2" customFormat="1" ht="15" customHeight="1" x14ac:dyDescent="0.25">
      <c r="A17" s="703"/>
      <c r="B17" s="574" t="s">
        <v>121</v>
      </c>
      <c r="C17" s="67">
        <v>110</v>
      </c>
      <c r="D17" s="76">
        <v>4.07</v>
      </c>
      <c r="E17" s="76">
        <v>3.63</v>
      </c>
      <c r="F17" s="76">
        <v>21.67</v>
      </c>
      <c r="G17" s="76">
        <v>135.30000000000001</v>
      </c>
      <c r="H17" s="298">
        <v>0</v>
      </c>
      <c r="I17" s="296"/>
      <c r="J17" s="67">
        <v>130</v>
      </c>
      <c r="K17" s="76">
        <v>4.8099999999999996</v>
      </c>
      <c r="L17" s="76">
        <v>4.29</v>
      </c>
      <c r="M17" s="76">
        <v>25.61</v>
      </c>
      <c r="N17" s="76">
        <v>159.9</v>
      </c>
      <c r="O17" s="77">
        <v>0</v>
      </c>
      <c r="P17" s="297"/>
      <c r="Q17" s="65" t="s">
        <v>76</v>
      </c>
      <c r="R17" s="9"/>
      <c r="S17" s="9"/>
      <c r="T17" s="9"/>
    </row>
    <row r="18" spans="1:29" s="2" customFormat="1" ht="15" customHeight="1" x14ac:dyDescent="0.25">
      <c r="A18" s="703"/>
      <c r="B18" s="263" t="s">
        <v>99</v>
      </c>
      <c r="C18" s="279">
        <v>180</v>
      </c>
      <c r="D18" s="68">
        <v>0.61</v>
      </c>
      <c r="E18" s="68">
        <v>0.25</v>
      </c>
      <c r="F18" s="68">
        <v>23.67</v>
      </c>
      <c r="G18" s="68">
        <v>99</v>
      </c>
      <c r="H18" s="69">
        <v>90</v>
      </c>
      <c r="I18" s="58"/>
      <c r="J18" s="67">
        <v>200</v>
      </c>
      <c r="K18" s="68">
        <v>0.68</v>
      </c>
      <c r="L18" s="68">
        <v>0.28000000000000003</v>
      </c>
      <c r="M18" s="68">
        <v>35.74</v>
      </c>
      <c r="N18" s="68">
        <v>147.78</v>
      </c>
      <c r="O18" s="69">
        <v>100</v>
      </c>
      <c r="P18" s="70"/>
      <c r="Q18" s="119">
        <v>417</v>
      </c>
    </row>
    <row r="19" spans="1:29" s="2" customFormat="1" ht="15" customHeight="1" thickBot="1" x14ac:dyDescent="0.3">
      <c r="A19" s="703"/>
      <c r="B19" s="555" t="s">
        <v>69</v>
      </c>
      <c r="C19" s="570">
        <v>20</v>
      </c>
      <c r="D19" s="279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2"/>
      <c r="J19" s="279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4" t="s">
        <v>12</v>
      </c>
    </row>
    <row r="20" spans="1:29" s="13" customFormat="1" ht="26.25" customHeight="1" thickBot="1" x14ac:dyDescent="0.25">
      <c r="A20" s="704"/>
      <c r="B20" s="165" t="s">
        <v>312</v>
      </c>
      <c r="C20" s="49">
        <f t="shared" ref="C20:H20" si="2">SUM(C13:C19)</f>
        <v>545</v>
      </c>
      <c r="D20" s="48">
        <f t="shared" si="2"/>
        <v>15.26</v>
      </c>
      <c r="E20" s="363">
        <f t="shared" si="2"/>
        <v>15.950000000000001</v>
      </c>
      <c r="F20" s="48">
        <f t="shared" si="2"/>
        <v>69.180000000000007</v>
      </c>
      <c r="G20" s="48">
        <f t="shared" si="2"/>
        <v>479.58000000000004</v>
      </c>
      <c r="H20" s="54">
        <f t="shared" si="2"/>
        <v>103.88</v>
      </c>
      <c r="I20" s="192">
        <f>SUM(G20/G31*100)</f>
        <v>34.847372895518916</v>
      </c>
      <c r="J20" s="49">
        <f t="shared" ref="J20:O20" si="3">SUM(J13:J19)</f>
        <v>655</v>
      </c>
      <c r="K20" s="48">
        <f t="shared" si="3"/>
        <v>18.14</v>
      </c>
      <c r="L20" s="363">
        <f t="shared" si="3"/>
        <v>21.68</v>
      </c>
      <c r="M20" s="48">
        <f t="shared" si="3"/>
        <v>89.850000000000009</v>
      </c>
      <c r="N20" s="48">
        <f t="shared" si="3"/>
        <v>625.6</v>
      </c>
      <c r="O20" s="54">
        <f t="shared" si="3"/>
        <v>117.98</v>
      </c>
      <c r="P20" s="192">
        <f>SUM(N20/N31*100)</f>
        <v>34.516623815146261</v>
      </c>
      <c r="Q20" s="212"/>
    </row>
    <row r="21" spans="1:29" s="2" customFormat="1" ht="15" customHeight="1" x14ac:dyDescent="0.25">
      <c r="A21" s="711" t="s">
        <v>302</v>
      </c>
      <c r="B21" s="315" t="s">
        <v>71</v>
      </c>
      <c r="C21" s="294">
        <v>180</v>
      </c>
      <c r="D21" s="131">
        <v>0.06</v>
      </c>
      <c r="E21" s="131">
        <v>0.02</v>
      </c>
      <c r="F21" s="131">
        <v>9.99</v>
      </c>
      <c r="G21" s="131">
        <v>40</v>
      </c>
      <c r="H21" s="132">
        <v>0.03</v>
      </c>
      <c r="I21" s="170"/>
      <c r="J21" s="133">
        <v>200</v>
      </c>
      <c r="K21" s="131">
        <v>7.0000000000000007E-2</v>
      </c>
      <c r="L21" s="131">
        <v>0.02</v>
      </c>
      <c r="M21" s="131">
        <v>14.1</v>
      </c>
      <c r="N21" s="131">
        <v>56.44</v>
      </c>
      <c r="O21" s="132">
        <v>0.04</v>
      </c>
      <c r="P21" s="62"/>
      <c r="Q21" s="128" t="s">
        <v>109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s="2" customFormat="1" ht="15" customHeight="1" thickBot="1" x14ac:dyDescent="0.3">
      <c r="A22" s="712"/>
      <c r="B22" s="575" t="s">
        <v>19</v>
      </c>
      <c r="C22" s="168">
        <v>60</v>
      </c>
      <c r="D22" s="71">
        <v>4.8099999999999996</v>
      </c>
      <c r="E22" s="71">
        <v>3.33</v>
      </c>
      <c r="F22" s="71">
        <v>28.7</v>
      </c>
      <c r="G22" s="71">
        <v>163.76</v>
      </c>
      <c r="H22" s="72">
        <v>0</v>
      </c>
      <c r="I22" s="152"/>
      <c r="J22" s="168">
        <v>75</v>
      </c>
      <c r="K22" s="291">
        <v>6.02</v>
      </c>
      <c r="L22" s="71">
        <v>5.4</v>
      </c>
      <c r="M22" s="71">
        <v>35.880000000000003</v>
      </c>
      <c r="N22" s="71">
        <v>215.92</v>
      </c>
      <c r="O22" s="72">
        <v>0</v>
      </c>
      <c r="P22" s="73"/>
      <c r="Q22" s="124" t="s">
        <v>105</v>
      </c>
    </row>
    <row r="23" spans="1:29" s="13" customFormat="1" ht="22.5" customHeight="1" thickBot="1" x14ac:dyDescent="0.25">
      <c r="A23" s="713"/>
      <c r="B23" s="165" t="s">
        <v>313</v>
      </c>
      <c r="C23" s="49">
        <f t="shared" ref="C23:H23" si="4">SUM(C21:C22)</f>
        <v>240</v>
      </c>
      <c r="D23" s="363">
        <f t="shared" si="4"/>
        <v>4.8699999999999992</v>
      </c>
      <c r="E23" s="363">
        <f t="shared" si="4"/>
        <v>3.35</v>
      </c>
      <c r="F23" s="363">
        <f t="shared" si="4"/>
        <v>38.69</v>
      </c>
      <c r="G23" s="48">
        <f t="shared" si="4"/>
        <v>203.76</v>
      </c>
      <c r="H23" s="54">
        <f t="shared" si="4"/>
        <v>0.03</v>
      </c>
      <c r="I23" s="192">
        <f>SUM(G23/G31*100)</f>
        <v>14.805664750804734</v>
      </c>
      <c r="J23" s="49">
        <f t="shared" ref="J23:O23" si="5">SUM(J21:J22)</f>
        <v>275</v>
      </c>
      <c r="K23" s="48">
        <f t="shared" si="5"/>
        <v>6.09</v>
      </c>
      <c r="L23" s="48">
        <f t="shared" si="5"/>
        <v>5.42</v>
      </c>
      <c r="M23" s="48">
        <f t="shared" si="5"/>
        <v>49.980000000000004</v>
      </c>
      <c r="N23" s="48">
        <f t="shared" si="5"/>
        <v>272.36</v>
      </c>
      <c r="O23" s="54">
        <f t="shared" si="5"/>
        <v>0.04</v>
      </c>
      <c r="P23" s="192">
        <f>SUM(N23/N31*100)</f>
        <v>15.027090253026273</v>
      </c>
      <c r="Q23" s="212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2" customFormat="1" ht="15" customHeight="1" x14ac:dyDescent="0.25">
      <c r="A24" s="703" t="s">
        <v>350</v>
      </c>
      <c r="B24" s="542" t="s">
        <v>286</v>
      </c>
      <c r="C24" s="67">
        <v>120</v>
      </c>
      <c r="D24" s="68">
        <v>2.64</v>
      </c>
      <c r="E24" s="68">
        <v>5.4</v>
      </c>
      <c r="F24" s="68">
        <v>8.8800000000000008</v>
      </c>
      <c r="G24" s="68">
        <v>90.6</v>
      </c>
      <c r="H24" s="69">
        <v>5.34</v>
      </c>
      <c r="I24" s="58"/>
      <c r="J24" s="67">
        <v>200</v>
      </c>
      <c r="K24" s="68">
        <v>4.4000000000000004</v>
      </c>
      <c r="L24" s="68">
        <v>9</v>
      </c>
      <c r="M24" s="68">
        <v>14.8</v>
      </c>
      <c r="N24" s="68">
        <v>151</v>
      </c>
      <c r="O24" s="69">
        <v>8.9</v>
      </c>
      <c r="P24" s="70"/>
      <c r="Q24" s="224" t="s">
        <v>287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03"/>
      <c r="B25" s="542" t="s">
        <v>288</v>
      </c>
      <c r="C25" s="67">
        <v>20</v>
      </c>
      <c r="D25" s="68">
        <v>2.5499999999999998</v>
      </c>
      <c r="E25" s="68">
        <v>2.2999999999999998</v>
      </c>
      <c r="F25" s="68">
        <v>0.15</v>
      </c>
      <c r="G25" s="68">
        <v>31.5</v>
      </c>
      <c r="H25" s="69">
        <v>0</v>
      </c>
      <c r="I25" s="58"/>
      <c r="J25" s="67">
        <v>20</v>
      </c>
      <c r="K25" s="68">
        <v>2.5499999999999998</v>
      </c>
      <c r="L25" s="68">
        <v>2.2999999999999998</v>
      </c>
      <c r="M25" s="68">
        <v>0.15</v>
      </c>
      <c r="N25" s="68">
        <v>31.5</v>
      </c>
      <c r="O25" s="69">
        <v>0</v>
      </c>
      <c r="P25" s="70"/>
      <c r="Q25" s="119" t="s">
        <v>289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03"/>
      <c r="B26" s="356" t="s">
        <v>106</v>
      </c>
      <c r="C26" s="67">
        <v>150</v>
      </c>
      <c r="D26" s="68">
        <v>0.08</v>
      </c>
      <c r="E26" s="68">
        <v>0.08</v>
      </c>
      <c r="F26" s="68">
        <v>8.32</v>
      </c>
      <c r="G26" s="68">
        <v>34.5</v>
      </c>
      <c r="H26" s="69">
        <v>0.45</v>
      </c>
      <c r="I26" s="58"/>
      <c r="J26" s="67">
        <v>185</v>
      </c>
      <c r="K26" s="68">
        <v>0.09</v>
      </c>
      <c r="L26" s="68">
        <v>0.09</v>
      </c>
      <c r="M26" s="68">
        <v>10.26</v>
      </c>
      <c r="N26" s="68">
        <v>42.55</v>
      </c>
      <c r="O26" s="69">
        <v>0.55000000000000004</v>
      </c>
      <c r="P26" s="293"/>
      <c r="Q26" s="119" t="s">
        <v>78</v>
      </c>
      <c r="R26" s="22"/>
      <c r="S26" s="14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03"/>
      <c r="B27" s="263" t="s">
        <v>29</v>
      </c>
      <c r="C27" s="67">
        <v>20</v>
      </c>
      <c r="D27" s="68">
        <v>1.52</v>
      </c>
      <c r="E27" s="68">
        <v>0.16</v>
      </c>
      <c r="F27" s="68">
        <v>9.84</v>
      </c>
      <c r="G27" s="68">
        <v>47</v>
      </c>
      <c r="H27" s="69">
        <v>0</v>
      </c>
      <c r="I27" s="58"/>
      <c r="J27" s="67">
        <v>30</v>
      </c>
      <c r="K27" s="68">
        <v>2.2999999999999998</v>
      </c>
      <c r="L27" s="68">
        <v>0.24</v>
      </c>
      <c r="M27" s="68">
        <v>14.76</v>
      </c>
      <c r="N27" s="68">
        <v>70.5</v>
      </c>
      <c r="O27" s="69">
        <v>0</v>
      </c>
      <c r="P27" s="70"/>
      <c r="Q27" s="119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03"/>
      <c r="B28" s="576" t="s">
        <v>79</v>
      </c>
      <c r="C28" s="279">
        <v>4</v>
      </c>
      <c r="D28" s="71">
        <v>0.02</v>
      </c>
      <c r="E28" s="71">
        <v>3.3</v>
      </c>
      <c r="F28" s="71">
        <v>0.03</v>
      </c>
      <c r="G28" s="71">
        <v>29.92</v>
      </c>
      <c r="H28" s="72">
        <v>0</v>
      </c>
      <c r="I28" s="58"/>
      <c r="J28" s="279">
        <v>8</v>
      </c>
      <c r="K28" s="71">
        <v>0.04</v>
      </c>
      <c r="L28" s="71">
        <v>6.6</v>
      </c>
      <c r="M28" s="71">
        <v>0.06</v>
      </c>
      <c r="N28" s="71">
        <v>59.84</v>
      </c>
      <c r="O28" s="80">
        <v>0</v>
      </c>
      <c r="P28" s="81"/>
      <c r="Q28" s="126" t="s">
        <v>12</v>
      </c>
      <c r="R28" s="15"/>
      <c r="S28" s="15"/>
      <c r="T28" s="15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thickBot="1" x14ac:dyDescent="0.3">
      <c r="A29" s="703"/>
      <c r="B29" s="555" t="s">
        <v>80</v>
      </c>
      <c r="C29" s="279">
        <v>120</v>
      </c>
      <c r="D29" s="71">
        <v>1.8</v>
      </c>
      <c r="E29" s="71">
        <v>0.5</v>
      </c>
      <c r="F29" s="71">
        <v>25.2</v>
      </c>
      <c r="G29" s="71">
        <v>114</v>
      </c>
      <c r="H29" s="72">
        <v>10</v>
      </c>
      <c r="I29" s="152"/>
      <c r="J29" s="279">
        <v>120</v>
      </c>
      <c r="K29" s="71">
        <v>1.8</v>
      </c>
      <c r="L29" s="71">
        <v>0.5</v>
      </c>
      <c r="M29" s="71">
        <v>25.2</v>
      </c>
      <c r="N29" s="71">
        <v>114</v>
      </c>
      <c r="O29" s="72">
        <v>10</v>
      </c>
      <c r="P29" s="73"/>
      <c r="Q29" s="134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3.25" customHeight="1" thickBot="1" x14ac:dyDescent="0.25">
      <c r="A30" s="704"/>
      <c r="B30" s="165" t="s">
        <v>311</v>
      </c>
      <c r="C30" s="49">
        <f t="shared" ref="C30:H30" si="6">SUM(C24:C29)</f>
        <v>434</v>
      </c>
      <c r="D30" s="48">
        <f t="shared" si="6"/>
        <v>8.61</v>
      </c>
      <c r="E30" s="363">
        <f t="shared" si="6"/>
        <v>11.74</v>
      </c>
      <c r="F30" s="363">
        <f t="shared" si="6"/>
        <v>52.42</v>
      </c>
      <c r="G30" s="363">
        <f t="shared" si="6"/>
        <v>347.52</v>
      </c>
      <c r="H30" s="54">
        <f t="shared" si="6"/>
        <v>15.79</v>
      </c>
      <c r="I30" s="565">
        <f>SUM(G30/G31*100)</f>
        <v>25.25159312033599</v>
      </c>
      <c r="J30" s="49">
        <f t="shared" ref="J30:O30" si="7">SUM(J24:J29)</f>
        <v>563</v>
      </c>
      <c r="K30" s="48">
        <f t="shared" si="7"/>
        <v>11.18</v>
      </c>
      <c r="L30" s="48">
        <f t="shared" si="7"/>
        <v>18.73</v>
      </c>
      <c r="M30" s="48">
        <f t="shared" si="7"/>
        <v>65.23</v>
      </c>
      <c r="N30" s="48">
        <f t="shared" si="7"/>
        <v>469.39</v>
      </c>
      <c r="O30" s="54">
        <f t="shared" si="7"/>
        <v>19.450000000000003</v>
      </c>
      <c r="P30" s="565">
        <f>SUM(N30/N31*100)</f>
        <v>25.897950851329131</v>
      </c>
      <c r="Q30" s="212"/>
    </row>
    <row r="31" spans="1:29" s="2" customFormat="1" ht="15" customHeight="1" thickBot="1" x14ac:dyDescent="0.3">
      <c r="A31" s="751" t="s">
        <v>82</v>
      </c>
      <c r="B31" s="752"/>
      <c r="C31" s="201">
        <f t="shared" ref="C31:H31" si="8">C10+C12+C20+C23+C30</f>
        <v>1569</v>
      </c>
      <c r="D31" s="206">
        <f t="shared" si="8"/>
        <v>39.08</v>
      </c>
      <c r="E31" s="207">
        <f t="shared" si="8"/>
        <v>42.13</v>
      </c>
      <c r="F31" s="205">
        <f t="shared" si="8"/>
        <v>211.19</v>
      </c>
      <c r="G31" s="208">
        <f t="shared" si="8"/>
        <v>1376.23</v>
      </c>
      <c r="H31" s="202">
        <f t="shared" si="8"/>
        <v>121.25999999999999</v>
      </c>
      <c r="I31" s="203"/>
      <c r="J31" s="201">
        <f t="shared" ref="J31:O31" si="9">J10+J12+J20+J23+J30</f>
        <v>1908</v>
      </c>
      <c r="K31" s="206">
        <f t="shared" si="9"/>
        <v>48.419999999999995</v>
      </c>
      <c r="L31" s="207">
        <f t="shared" si="9"/>
        <v>60.25</v>
      </c>
      <c r="M31" s="205">
        <f t="shared" si="9"/>
        <v>270.72000000000003</v>
      </c>
      <c r="N31" s="208">
        <f t="shared" si="9"/>
        <v>1812.46</v>
      </c>
      <c r="O31" s="202">
        <f t="shared" si="9"/>
        <v>139.29000000000002</v>
      </c>
      <c r="P31" s="204"/>
      <c r="Q31" s="215"/>
    </row>
    <row r="32" spans="1:29" s="2" customFormat="1" ht="7.5" customHeight="1" x14ac:dyDescent="0.25">
      <c r="A32" s="125"/>
      <c r="B32" s="171"/>
      <c r="C32" s="125"/>
      <c r="D32" s="172"/>
      <c r="E32" s="172"/>
      <c r="F32" s="172"/>
      <c r="G32" s="172"/>
      <c r="H32" s="173"/>
      <c r="I32" s="153"/>
      <c r="J32" s="174"/>
      <c r="K32" s="175"/>
      <c r="L32" s="175"/>
      <c r="M32" s="175"/>
      <c r="N32" s="175"/>
      <c r="O32" s="173"/>
      <c r="P32" s="176"/>
      <c r="Q32" s="216"/>
    </row>
    <row r="33" spans="1:17" x14ac:dyDescent="0.25">
      <c r="A33" s="466"/>
      <c r="B33" s="467"/>
      <c r="C33" s="405"/>
      <c r="D33" s="404">
        <v>42</v>
      </c>
      <c r="E33" s="404">
        <v>47</v>
      </c>
      <c r="F33" s="404">
        <v>203</v>
      </c>
      <c r="G33" s="404">
        <v>1400</v>
      </c>
      <c r="H33" s="404"/>
      <c r="I33" s="404"/>
      <c r="J33" s="405"/>
      <c r="K33" s="405">
        <v>54</v>
      </c>
      <c r="L33" s="405">
        <v>60</v>
      </c>
      <c r="M33" s="405">
        <v>261</v>
      </c>
      <c r="N33" s="405">
        <v>1800</v>
      </c>
      <c r="O33" s="405"/>
      <c r="P33" s="405"/>
      <c r="Q33" s="468"/>
    </row>
    <row r="34" spans="1:17" x14ac:dyDescent="0.25">
      <c r="A34" s="9"/>
      <c r="B34" s="90"/>
      <c r="C34" s="4"/>
      <c r="D34" s="19"/>
      <c r="E34" s="19"/>
      <c r="F34" s="19"/>
      <c r="G34" s="19"/>
      <c r="H34" s="19"/>
      <c r="I34" s="19"/>
      <c r="J34" s="9"/>
      <c r="K34" s="9"/>
      <c r="O34" s="15"/>
      <c r="P34" s="15"/>
      <c r="Q34" s="15"/>
    </row>
    <row r="35" spans="1:17" x14ac:dyDescent="0.25">
      <c r="A35" s="9"/>
      <c r="B35" s="90"/>
      <c r="C35" s="4"/>
      <c r="D35" s="18"/>
      <c r="E35" s="18"/>
      <c r="F35" s="18"/>
      <c r="G35" s="18"/>
      <c r="H35" s="18"/>
      <c r="I35" s="18"/>
      <c r="J35" s="9"/>
      <c r="K35" s="15"/>
      <c r="L35" s="15"/>
      <c r="M35" s="15"/>
      <c r="N35" s="15"/>
    </row>
    <row r="36" spans="1:17" x14ac:dyDescent="0.25">
      <c r="A36" s="9"/>
      <c r="B36" s="90"/>
      <c r="C36" s="21"/>
      <c r="D36" s="9"/>
      <c r="E36" s="9"/>
      <c r="F36" s="9"/>
      <c r="G36" s="9"/>
      <c r="H36" s="9"/>
      <c r="I36" s="9"/>
      <c r="J36" s="9"/>
      <c r="K36" s="9"/>
    </row>
    <row r="37" spans="1:17" x14ac:dyDescent="0.25">
      <c r="A37" s="9"/>
      <c r="B37" s="90"/>
      <c r="C37" s="9"/>
      <c r="D37" s="4"/>
      <c r="E37" s="4"/>
      <c r="F37" s="9"/>
      <c r="G37" s="9"/>
      <c r="H37" s="9"/>
      <c r="I37" s="9"/>
      <c r="J37" s="9"/>
      <c r="K37" s="9"/>
    </row>
    <row r="38" spans="1:17" x14ac:dyDescent="0.25">
      <c r="A38" s="702"/>
      <c r="B38" s="701"/>
      <c r="C38" s="702"/>
      <c r="D38" s="702"/>
      <c r="E38" s="702"/>
      <c r="F38" s="702"/>
      <c r="G38" s="702"/>
      <c r="H38" s="91"/>
      <c r="I38" s="91"/>
      <c r="J38" s="9"/>
      <c r="K38" s="9"/>
    </row>
    <row r="39" spans="1:17" x14ac:dyDescent="0.25">
      <c r="A39" s="702"/>
      <c r="B39" s="701"/>
      <c r="C39" s="702"/>
      <c r="D39" s="91"/>
      <c r="E39" s="91"/>
      <c r="F39" s="91"/>
      <c r="G39" s="702"/>
      <c r="H39" s="91"/>
      <c r="I39" s="91"/>
      <c r="J39" s="9"/>
      <c r="K39" s="9"/>
    </row>
    <row r="40" spans="1:17" x14ac:dyDescent="0.25">
      <c r="A40" s="15"/>
      <c r="B40" s="90"/>
      <c r="C40" s="22"/>
      <c r="D40" s="91"/>
      <c r="E40" s="91"/>
      <c r="F40" s="91"/>
      <c r="G40" s="91"/>
      <c r="H40" s="91"/>
      <c r="I40" s="91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24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90"/>
      <c r="C61" s="91"/>
      <c r="D61" s="9"/>
      <c r="E61" s="9"/>
      <c r="F61" s="9"/>
      <c r="G61" s="9"/>
      <c r="H61" s="9"/>
      <c r="I61" s="9"/>
      <c r="J61" s="9"/>
      <c r="K61" s="9"/>
      <c r="O61" s="25"/>
      <c r="P61" s="25"/>
      <c r="Q61" s="1"/>
    </row>
    <row r="62" spans="1:17" x14ac:dyDescent="0.25">
      <c r="A62" s="35"/>
      <c r="B62" s="26"/>
      <c r="C62" s="27"/>
      <c r="D62" s="24"/>
      <c r="E62" s="24"/>
      <c r="F62" s="24"/>
      <c r="G62" s="24"/>
      <c r="H62" s="24"/>
      <c r="I62" s="24"/>
      <c r="J62" s="9"/>
      <c r="K62" s="24"/>
      <c r="L62" s="25"/>
      <c r="M62" s="25"/>
      <c r="N62" s="25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28"/>
      <c r="E66" s="28"/>
      <c r="F66" s="9"/>
      <c r="G66" s="9"/>
      <c r="H66" s="28"/>
      <c r="I66" s="28"/>
      <c r="J66" s="9"/>
      <c r="K66" s="9"/>
      <c r="L66" s="9"/>
    </row>
    <row r="67" spans="1:12" x14ac:dyDescent="0.25">
      <c r="A67" s="9"/>
      <c r="B67" s="90"/>
      <c r="C67" s="9"/>
      <c r="D67" s="29"/>
      <c r="E67" s="29"/>
      <c r="F67" s="29"/>
      <c r="G67" s="29"/>
      <c r="H67" s="29"/>
      <c r="I67" s="29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0"/>
      <c r="E72" s="20"/>
      <c r="F72" s="20"/>
      <c r="G72" s="20"/>
      <c r="H72" s="20"/>
      <c r="I72" s="20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30"/>
      <c r="E76" s="30"/>
      <c r="F76" s="30"/>
      <c r="G76" s="20"/>
      <c r="H76" s="20"/>
      <c r="I76" s="20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30"/>
      <c r="H80" s="30"/>
      <c r="I80" s="30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9"/>
      <c r="H81" s="9"/>
      <c r="I81" s="9"/>
      <c r="J81" s="9"/>
      <c r="K81" s="9"/>
    </row>
    <row r="85" spans="1:11" x14ac:dyDescent="0.25">
      <c r="G85" s="25"/>
    </row>
  </sheetData>
  <mergeCells count="18">
    <mergeCell ref="A1:Q1"/>
    <mergeCell ref="J2:Q3"/>
    <mergeCell ref="A4:A5"/>
    <mergeCell ref="B4:B5"/>
    <mergeCell ref="D4:F4"/>
    <mergeCell ref="K4:M4"/>
    <mergeCell ref="B38:B39"/>
    <mergeCell ref="C38:C39"/>
    <mergeCell ref="D38:F38"/>
    <mergeCell ref="G38:G39"/>
    <mergeCell ref="B2:I3"/>
    <mergeCell ref="A31:B31"/>
    <mergeCell ref="A6:A11"/>
    <mergeCell ref="A13:A20"/>
    <mergeCell ref="A21:A23"/>
    <mergeCell ref="A24:A30"/>
    <mergeCell ref="A38:A39"/>
    <mergeCell ref="A2:A3"/>
  </mergeCells>
  <pageMargins left="0.23622047244094491" right="0.23622047244094491" top="0.19685039370078741" bottom="0.15748031496062992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85546875" style="2" customWidth="1"/>
    <col min="17" max="17" width="7.85546875" style="17" hidden="1" customWidth="1"/>
  </cols>
  <sheetData>
    <row r="1" spans="1:20" s="2" customFormat="1" ht="15" customHeight="1" thickBot="1" x14ac:dyDescent="0.3">
      <c r="B1" s="735" t="s">
        <v>366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264"/>
      <c r="Q1" s="89"/>
    </row>
    <row r="2" spans="1:20" s="2" customFormat="1" ht="9" customHeight="1" x14ac:dyDescent="0.25">
      <c r="A2" s="783" t="s">
        <v>353</v>
      </c>
      <c r="B2" s="729" t="s">
        <v>31</v>
      </c>
      <c r="C2" s="730"/>
      <c r="D2" s="730"/>
      <c r="E2" s="730"/>
      <c r="F2" s="730"/>
      <c r="G2" s="730"/>
      <c r="H2" s="730"/>
      <c r="I2" s="731"/>
      <c r="J2" s="784" t="s">
        <v>32</v>
      </c>
      <c r="K2" s="785"/>
      <c r="L2" s="785"/>
      <c r="M2" s="785"/>
      <c r="N2" s="785"/>
      <c r="O2" s="785"/>
      <c r="P2" s="785"/>
      <c r="Q2" s="786"/>
    </row>
    <row r="3" spans="1:20" s="2" customFormat="1" ht="12" customHeight="1" thickBot="1" x14ac:dyDescent="0.3">
      <c r="A3" s="718"/>
      <c r="B3" s="732"/>
      <c r="C3" s="733"/>
      <c r="D3" s="733"/>
      <c r="E3" s="733"/>
      <c r="F3" s="733"/>
      <c r="G3" s="733"/>
      <c r="H3" s="733"/>
      <c r="I3" s="734"/>
      <c r="J3" s="787"/>
      <c r="K3" s="788"/>
      <c r="L3" s="788"/>
      <c r="M3" s="788"/>
      <c r="N3" s="788"/>
      <c r="O3" s="788"/>
      <c r="P3" s="788"/>
      <c r="Q3" s="789"/>
    </row>
    <row r="4" spans="1:20" s="5" customFormat="1" ht="26.25" customHeight="1" thickBot="1" x14ac:dyDescent="0.25">
      <c r="A4" s="723" t="s">
        <v>0</v>
      </c>
      <c r="B4" s="725" t="s">
        <v>33</v>
      </c>
      <c r="C4" s="188" t="s">
        <v>1</v>
      </c>
      <c r="D4" s="726" t="s">
        <v>2</v>
      </c>
      <c r="E4" s="702"/>
      <c r="F4" s="727"/>
      <c r="G4" s="189" t="s">
        <v>18</v>
      </c>
      <c r="H4" s="190" t="s">
        <v>16</v>
      </c>
      <c r="I4" s="170" t="s">
        <v>13</v>
      </c>
      <c r="J4" s="41" t="s">
        <v>1</v>
      </c>
      <c r="K4" s="728" t="s">
        <v>2</v>
      </c>
      <c r="L4" s="728"/>
      <c r="M4" s="728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24"/>
      <c r="B5" s="725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90" t="s">
        <v>330</v>
      </c>
      <c r="B6" s="277" t="s">
        <v>34</v>
      </c>
      <c r="C6" s="278">
        <v>150</v>
      </c>
      <c r="D6" s="43">
        <v>3.9</v>
      </c>
      <c r="E6" s="43">
        <v>4.95</v>
      </c>
      <c r="F6" s="43">
        <v>20.7</v>
      </c>
      <c r="G6" s="43">
        <v>142.94999999999999</v>
      </c>
      <c r="H6" s="52">
        <v>0.99</v>
      </c>
      <c r="I6" s="58"/>
      <c r="J6" s="258">
        <v>200</v>
      </c>
      <c r="K6" s="43">
        <v>5.2</v>
      </c>
      <c r="L6" s="43">
        <v>6.66</v>
      </c>
      <c r="M6" s="43">
        <v>27.6</v>
      </c>
      <c r="N6" s="43">
        <v>190.6</v>
      </c>
      <c r="O6" s="52">
        <v>1.32</v>
      </c>
      <c r="P6" s="61"/>
      <c r="Q6" s="95" t="s">
        <v>35</v>
      </c>
      <c r="R6" s="9"/>
      <c r="S6" s="9"/>
      <c r="T6" s="9"/>
    </row>
    <row r="7" spans="1:20" s="2" customFormat="1" ht="15" customHeight="1" x14ac:dyDescent="0.25">
      <c r="A7" s="791"/>
      <c r="B7" s="543" t="s">
        <v>135</v>
      </c>
      <c r="C7" s="67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67">
        <v>200</v>
      </c>
      <c r="K7" s="68">
        <v>3.3</v>
      </c>
      <c r="L7" s="68">
        <v>2.9</v>
      </c>
      <c r="M7" s="68">
        <v>13.8</v>
      </c>
      <c r="N7" s="68">
        <v>94</v>
      </c>
      <c r="O7" s="69">
        <v>0.7</v>
      </c>
      <c r="P7" s="70"/>
      <c r="Q7" s="544" t="s">
        <v>170</v>
      </c>
      <c r="R7" s="9"/>
      <c r="S7" s="9"/>
      <c r="T7" s="9"/>
    </row>
    <row r="8" spans="1:20" s="2" customFormat="1" ht="15" customHeight="1" x14ac:dyDescent="0.25">
      <c r="A8" s="791"/>
      <c r="B8" s="397" t="s">
        <v>66</v>
      </c>
      <c r="C8" s="279">
        <v>35</v>
      </c>
      <c r="D8" s="71">
        <v>2.63</v>
      </c>
      <c r="E8" s="71">
        <v>1.02</v>
      </c>
      <c r="F8" s="71">
        <v>17.75</v>
      </c>
      <c r="G8" s="71">
        <v>92.4</v>
      </c>
      <c r="H8" s="72">
        <v>0</v>
      </c>
      <c r="I8" s="152"/>
      <c r="J8" s="279">
        <v>40</v>
      </c>
      <c r="K8" s="71">
        <v>2.2999999999999998</v>
      </c>
      <c r="L8" s="71">
        <v>1.1599999999999999</v>
      </c>
      <c r="M8" s="71">
        <v>20.28</v>
      </c>
      <c r="N8" s="71">
        <v>105.6</v>
      </c>
      <c r="O8" s="72">
        <v>0</v>
      </c>
      <c r="P8" s="73"/>
      <c r="Q8" s="259" t="s">
        <v>12</v>
      </c>
      <c r="R8" s="9"/>
      <c r="S8" s="9"/>
      <c r="T8" s="9"/>
    </row>
    <row r="9" spans="1:20" s="2" customFormat="1" ht="15" customHeight="1" thickBot="1" x14ac:dyDescent="0.3">
      <c r="A9" s="791"/>
      <c r="B9" s="198" t="s">
        <v>172</v>
      </c>
      <c r="C9" s="279">
        <v>7</v>
      </c>
      <c r="D9" s="71">
        <v>1.1000000000000001</v>
      </c>
      <c r="E9" s="71">
        <v>3.62</v>
      </c>
      <c r="F9" s="71">
        <v>0.05</v>
      </c>
      <c r="G9" s="71">
        <v>36.979999999999997</v>
      </c>
      <c r="H9" s="72">
        <v>0.02</v>
      </c>
      <c r="I9" s="152"/>
      <c r="J9" s="279">
        <v>10</v>
      </c>
      <c r="K9" s="71">
        <v>1.55</v>
      </c>
      <c r="L9" s="71">
        <v>5.15</v>
      </c>
      <c r="M9" s="71">
        <v>7.0000000000000007E-2</v>
      </c>
      <c r="N9" s="71">
        <v>52.83</v>
      </c>
      <c r="O9" s="72">
        <v>0.04</v>
      </c>
      <c r="P9" s="73"/>
      <c r="Q9" s="124" t="s">
        <v>231</v>
      </c>
      <c r="R9" s="9"/>
      <c r="S9" s="9"/>
      <c r="T9" s="9"/>
    </row>
    <row r="10" spans="1:20" s="11" customFormat="1" ht="26.25" customHeight="1" thickBot="1" x14ac:dyDescent="0.3">
      <c r="A10" s="792"/>
      <c r="B10" s="165" t="s">
        <v>311</v>
      </c>
      <c r="C10" s="44">
        <f t="shared" ref="C10:H10" si="0">SUM(C6:C9)</f>
        <v>372</v>
      </c>
      <c r="D10" s="45">
        <f t="shared" si="0"/>
        <v>10.6</v>
      </c>
      <c r="E10" s="45">
        <f t="shared" si="0"/>
        <v>12.2</v>
      </c>
      <c r="F10" s="45">
        <f t="shared" si="0"/>
        <v>50.919999999999995</v>
      </c>
      <c r="G10" s="45">
        <f t="shared" si="0"/>
        <v>356.93</v>
      </c>
      <c r="H10" s="53">
        <f t="shared" si="0"/>
        <v>1.6400000000000001</v>
      </c>
      <c r="I10" s="154">
        <f>SUM(G10/G28*100)</f>
        <v>25.470075711625057</v>
      </c>
      <c r="J10" s="56">
        <f t="shared" ref="J10:O10" si="1">SUM(J6:J9)</f>
        <v>450</v>
      </c>
      <c r="K10" s="45">
        <f t="shared" si="1"/>
        <v>12.350000000000001</v>
      </c>
      <c r="L10" s="45">
        <f t="shared" si="1"/>
        <v>15.870000000000001</v>
      </c>
      <c r="M10" s="45">
        <f t="shared" si="1"/>
        <v>61.750000000000007</v>
      </c>
      <c r="N10" s="45">
        <f t="shared" si="1"/>
        <v>443.03000000000003</v>
      </c>
      <c r="O10" s="53">
        <f t="shared" si="1"/>
        <v>2.06</v>
      </c>
      <c r="P10" s="154">
        <f>SUM(N10/N28*100)</f>
        <v>24.847726839336392</v>
      </c>
      <c r="Q10" s="217"/>
      <c r="R10" s="10"/>
      <c r="S10" s="10"/>
      <c r="T10" s="10"/>
    </row>
    <row r="11" spans="1:20" s="11" customFormat="1" ht="15" hidden="1" customHeight="1" thickBot="1" x14ac:dyDescent="0.3">
      <c r="A11" s="756" t="s">
        <v>17</v>
      </c>
      <c r="B11" s="199" t="s">
        <v>41</v>
      </c>
      <c r="C11" s="349"/>
      <c r="D11" s="156"/>
      <c r="E11" s="156"/>
      <c r="F11" s="156"/>
      <c r="G11" s="156"/>
      <c r="H11" s="157"/>
      <c r="I11" s="158"/>
      <c r="J11" s="104"/>
      <c r="K11" s="156"/>
      <c r="L11" s="156"/>
      <c r="M11" s="156"/>
      <c r="N11" s="156"/>
      <c r="O11" s="157"/>
      <c r="P11" s="159"/>
      <c r="Q11" s="213"/>
      <c r="R11" s="10"/>
      <c r="S11" s="10"/>
      <c r="T11" s="10"/>
    </row>
    <row r="12" spans="1:20" s="2" customFormat="1" ht="15" hidden="1" customHeight="1" thickBot="1" x14ac:dyDescent="0.3">
      <c r="A12" s="757"/>
      <c r="B12" s="161" t="s">
        <v>36</v>
      </c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SUM(G12/G28*100)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SUM(N12/N28*100)</f>
        <v>0</v>
      </c>
      <c r="Q12" s="217"/>
      <c r="R12" s="9"/>
      <c r="S12" s="9"/>
      <c r="T12" s="9"/>
    </row>
    <row r="13" spans="1:20" s="2" customFormat="1" ht="16.5" customHeight="1" x14ac:dyDescent="0.25">
      <c r="A13" s="705" t="s">
        <v>331</v>
      </c>
      <c r="B13" s="273" t="s">
        <v>37</v>
      </c>
      <c r="C13" s="74">
        <v>40</v>
      </c>
      <c r="D13" s="43">
        <v>0.39</v>
      </c>
      <c r="E13" s="43">
        <v>2.4500000000000002</v>
      </c>
      <c r="F13" s="43">
        <v>1.23</v>
      </c>
      <c r="G13" s="43">
        <v>28.56</v>
      </c>
      <c r="H13" s="52">
        <v>7.64</v>
      </c>
      <c r="I13" s="160"/>
      <c r="J13" s="74">
        <v>60</v>
      </c>
      <c r="K13" s="43">
        <v>0.57999999999999996</v>
      </c>
      <c r="L13" s="43">
        <v>3.68</v>
      </c>
      <c r="M13" s="43">
        <v>1.84</v>
      </c>
      <c r="N13" s="43">
        <v>42.84</v>
      </c>
      <c r="O13" s="52">
        <v>11.46</v>
      </c>
      <c r="P13" s="61"/>
      <c r="Q13" s="128">
        <v>15</v>
      </c>
      <c r="R13" s="12"/>
      <c r="S13" s="18"/>
      <c r="T13" s="9"/>
    </row>
    <row r="14" spans="1:20" s="2" customFormat="1" ht="16.5" customHeight="1" x14ac:dyDescent="0.25">
      <c r="A14" s="703"/>
      <c r="B14" s="273" t="s">
        <v>316</v>
      </c>
      <c r="C14" s="74">
        <v>150</v>
      </c>
      <c r="D14" s="68">
        <v>3.51</v>
      </c>
      <c r="E14" s="68">
        <v>3.37</v>
      </c>
      <c r="F14" s="68">
        <v>10.45</v>
      </c>
      <c r="G14" s="280">
        <v>86.24</v>
      </c>
      <c r="H14" s="69">
        <v>3.72</v>
      </c>
      <c r="I14" s="58"/>
      <c r="J14" s="75">
        <v>180</v>
      </c>
      <c r="K14" s="68">
        <v>3.95</v>
      </c>
      <c r="L14" s="68">
        <v>3.8</v>
      </c>
      <c r="M14" s="68">
        <v>11.75</v>
      </c>
      <c r="N14" s="68">
        <v>97.02</v>
      </c>
      <c r="O14" s="69">
        <v>4.18</v>
      </c>
      <c r="P14" s="70"/>
      <c r="Q14" s="65">
        <v>87</v>
      </c>
      <c r="R14" s="12"/>
      <c r="S14" s="9"/>
      <c r="T14" s="9"/>
    </row>
    <row r="15" spans="1:20" s="2" customFormat="1" ht="21.75" customHeight="1" x14ac:dyDescent="0.25">
      <c r="A15" s="703"/>
      <c r="B15" s="352" t="s">
        <v>173</v>
      </c>
      <c r="C15" s="278">
        <v>50</v>
      </c>
      <c r="D15" s="68">
        <v>8.1199999999999992</v>
      </c>
      <c r="E15" s="68">
        <v>6.25</v>
      </c>
      <c r="F15" s="68">
        <v>3.75</v>
      </c>
      <c r="G15" s="68">
        <v>103.75</v>
      </c>
      <c r="H15" s="69">
        <v>7.81</v>
      </c>
      <c r="I15" s="58"/>
      <c r="J15" s="74">
        <v>60</v>
      </c>
      <c r="K15" s="68">
        <v>9.74</v>
      </c>
      <c r="L15" s="68">
        <v>7.5</v>
      </c>
      <c r="M15" s="68">
        <v>4.5</v>
      </c>
      <c r="N15" s="68">
        <v>124.5</v>
      </c>
      <c r="O15" s="69">
        <v>9.34</v>
      </c>
      <c r="P15" s="70"/>
      <c r="Q15" s="323" t="s">
        <v>254</v>
      </c>
      <c r="R15" s="9"/>
      <c r="S15" s="18"/>
      <c r="T15" s="9"/>
    </row>
    <row r="16" spans="1:20" s="2" customFormat="1" ht="15" customHeight="1" x14ac:dyDescent="0.25">
      <c r="A16" s="703"/>
      <c r="B16" s="118" t="s">
        <v>95</v>
      </c>
      <c r="C16" s="74">
        <v>110</v>
      </c>
      <c r="D16" s="68">
        <v>2.25</v>
      </c>
      <c r="E16" s="68">
        <v>3.52</v>
      </c>
      <c r="F16" s="68">
        <v>14.99</v>
      </c>
      <c r="G16" s="68">
        <v>100.65</v>
      </c>
      <c r="H16" s="69">
        <v>13.32</v>
      </c>
      <c r="I16" s="58"/>
      <c r="J16" s="74">
        <v>130</v>
      </c>
      <c r="K16" s="68">
        <v>2.65</v>
      </c>
      <c r="L16" s="68">
        <v>4.16</v>
      </c>
      <c r="M16" s="68">
        <v>17.72</v>
      </c>
      <c r="N16" s="68">
        <v>118.95</v>
      </c>
      <c r="O16" s="69">
        <v>15.75</v>
      </c>
      <c r="P16" s="70"/>
      <c r="Q16" s="65">
        <v>339</v>
      </c>
      <c r="R16" s="9"/>
      <c r="S16" s="18"/>
      <c r="T16" s="9"/>
    </row>
    <row r="17" spans="1:29" s="2" customFormat="1" ht="15" customHeight="1" x14ac:dyDescent="0.25">
      <c r="A17" s="703"/>
      <c r="B17" s="146" t="s">
        <v>38</v>
      </c>
      <c r="C17" s="301">
        <v>180</v>
      </c>
      <c r="D17" s="68">
        <v>0.4</v>
      </c>
      <c r="E17" s="68">
        <v>0.02</v>
      </c>
      <c r="F17" s="68">
        <v>31.99</v>
      </c>
      <c r="G17" s="68">
        <v>129.69999999999999</v>
      </c>
      <c r="H17" s="69">
        <v>0.3</v>
      </c>
      <c r="I17" s="58"/>
      <c r="J17" s="78">
        <v>220</v>
      </c>
      <c r="K17" s="68">
        <v>0.48</v>
      </c>
      <c r="L17" s="68">
        <v>0.2</v>
      </c>
      <c r="M17" s="68">
        <v>45.54</v>
      </c>
      <c r="N17" s="68">
        <v>184.3</v>
      </c>
      <c r="O17" s="69">
        <v>0.36</v>
      </c>
      <c r="P17" s="70"/>
      <c r="Q17" s="66">
        <v>394</v>
      </c>
    </row>
    <row r="18" spans="1:29" s="2" customFormat="1" ht="15" customHeight="1" thickBot="1" x14ac:dyDescent="0.3">
      <c r="A18" s="703"/>
      <c r="B18" s="112" t="s">
        <v>28</v>
      </c>
      <c r="C18" s="375">
        <v>20</v>
      </c>
      <c r="D18" s="79">
        <v>1.32</v>
      </c>
      <c r="E18" s="79">
        <v>0.22</v>
      </c>
      <c r="F18" s="79">
        <v>8.1999999999999993</v>
      </c>
      <c r="G18" s="79">
        <v>40</v>
      </c>
      <c r="H18" s="80">
        <v>0</v>
      </c>
      <c r="I18" s="162"/>
      <c r="J18" s="375">
        <v>30</v>
      </c>
      <c r="K18" s="79">
        <v>1.98</v>
      </c>
      <c r="L18" s="79">
        <v>0.33</v>
      </c>
      <c r="M18" s="79">
        <v>12.3</v>
      </c>
      <c r="N18" s="79">
        <v>60</v>
      </c>
      <c r="O18" s="80">
        <v>0</v>
      </c>
      <c r="P18" s="81"/>
      <c r="Q18" s="124" t="s">
        <v>12</v>
      </c>
    </row>
    <row r="19" spans="1:29" s="13" customFormat="1" ht="23.25" customHeight="1" thickBot="1" x14ac:dyDescent="0.25">
      <c r="A19" s="704"/>
      <c r="B19" s="165" t="s">
        <v>312</v>
      </c>
      <c r="C19" s="47">
        <f t="shared" ref="C19:H19" si="4">SUM(C13:C18)</f>
        <v>550</v>
      </c>
      <c r="D19" s="48">
        <f t="shared" si="4"/>
        <v>15.99</v>
      </c>
      <c r="E19" s="48">
        <f t="shared" si="4"/>
        <v>15.83</v>
      </c>
      <c r="F19" s="48">
        <f t="shared" si="4"/>
        <v>70.61</v>
      </c>
      <c r="G19" s="48">
        <f t="shared" si="4"/>
        <v>488.90000000000003</v>
      </c>
      <c r="H19" s="54">
        <f t="shared" si="4"/>
        <v>32.789999999999992</v>
      </c>
      <c r="I19" s="154">
        <f>SUM(G19/G28*100)</f>
        <v>34.887288867322695</v>
      </c>
      <c r="J19" s="49">
        <f t="shared" ref="J19:O19" si="5">SUM(J13:J18)</f>
        <v>680</v>
      </c>
      <c r="K19" s="48">
        <f t="shared" si="5"/>
        <v>19.38</v>
      </c>
      <c r="L19" s="48">
        <f t="shared" si="5"/>
        <v>19.669999999999998</v>
      </c>
      <c r="M19" s="48">
        <f t="shared" si="5"/>
        <v>93.649999999999991</v>
      </c>
      <c r="N19" s="48">
        <f t="shared" si="5"/>
        <v>627.61</v>
      </c>
      <c r="O19" s="54">
        <f t="shared" si="5"/>
        <v>41.09</v>
      </c>
      <c r="P19" s="154">
        <f>SUM(N19/N28*100)</f>
        <v>35.20005832931384</v>
      </c>
      <c r="Q19" s="217"/>
    </row>
    <row r="20" spans="1:29" s="13" customFormat="1" ht="15" customHeight="1" x14ac:dyDescent="0.2">
      <c r="A20" s="711" t="s">
        <v>332</v>
      </c>
      <c r="B20" s="276" t="s">
        <v>39</v>
      </c>
      <c r="C20" s="591">
        <v>170</v>
      </c>
      <c r="D20" s="125">
        <v>5.61</v>
      </c>
      <c r="E20" s="125">
        <v>4.67</v>
      </c>
      <c r="F20" s="125">
        <v>7.85</v>
      </c>
      <c r="G20" s="125">
        <v>95.37</v>
      </c>
      <c r="H20" s="163">
        <v>0</v>
      </c>
      <c r="I20" s="164"/>
      <c r="J20" s="591">
        <v>240</v>
      </c>
      <c r="K20" s="125">
        <v>7.2</v>
      </c>
      <c r="L20" s="125">
        <v>6</v>
      </c>
      <c r="M20" s="125">
        <v>10.1</v>
      </c>
      <c r="N20" s="125">
        <v>134.63999999999999</v>
      </c>
      <c r="O20" s="163">
        <v>0</v>
      </c>
      <c r="P20" s="62"/>
      <c r="Q20" s="214" t="s">
        <v>12</v>
      </c>
    </row>
    <row r="21" spans="1:29" s="2" customFormat="1" ht="15" customHeight="1" thickBot="1" x14ac:dyDescent="0.3">
      <c r="A21" s="712"/>
      <c r="B21" s="262" t="s">
        <v>40</v>
      </c>
      <c r="C21" s="592">
        <v>30</v>
      </c>
      <c r="D21" s="71">
        <v>1.76</v>
      </c>
      <c r="E21" s="71">
        <v>1.41</v>
      </c>
      <c r="F21" s="71">
        <v>22.5</v>
      </c>
      <c r="G21" s="71">
        <v>109.8</v>
      </c>
      <c r="H21" s="211">
        <v>0</v>
      </c>
      <c r="I21" s="281"/>
      <c r="J21" s="592">
        <v>40</v>
      </c>
      <c r="K21" s="282">
        <v>2.35</v>
      </c>
      <c r="L21" s="282">
        <v>1.88</v>
      </c>
      <c r="M21" s="282">
        <v>29.6</v>
      </c>
      <c r="N21" s="282">
        <v>146.4</v>
      </c>
      <c r="O21" s="283">
        <v>0</v>
      </c>
      <c r="P21" s="73"/>
      <c r="Q21" s="124" t="s">
        <v>12</v>
      </c>
    </row>
    <row r="22" spans="1:29" s="13" customFormat="1" ht="24" customHeight="1" thickBot="1" x14ac:dyDescent="0.25">
      <c r="A22" s="713"/>
      <c r="B22" s="165" t="s">
        <v>313</v>
      </c>
      <c r="C22" s="49">
        <f t="shared" ref="C22:H22" si="6">SUM(C20:C21)</f>
        <v>200</v>
      </c>
      <c r="D22" s="48">
        <f t="shared" si="6"/>
        <v>7.37</v>
      </c>
      <c r="E22" s="48">
        <f t="shared" si="6"/>
        <v>6.08</v>
      </c>
      <c r="F22" s="48">
        <f t="shared" si="6"/>
        <v>30.35</v>
      </c>
      <c r="G22" s="48">
        <f t="shared" si="6"/>
        <v>205.17000000000002</v>
      </c>
      <c r="H22" s="54">
        <f t="shared" si="6"/>
        <v>0</v>
      </c>
      <c r="I22" s="154">
        <f>SUM(G22/G28*100)</f>
        <v>14.640673055652684</v>
      </c>
      <c r="J22" s="49">
        <f t="shared" ref="J22:O22" si="7">SUM(J20:J21)</f>
        <v>280</v>
      </c>
      <c r="K22" s="48">
        <f t="shared" si="7"/>
        <v>9.5500000000000007</v>
      </c>
      <c r="L22" s="48">
        <f t="shared" si="7"/>
        <v>7.88</v>
      </c>
      <c r="M22" s="48">
        <f t="shared" si="7"/>
        <v>39.700000000000003</v>
      </c>
      <c r="N22" s="48">
        <f t="shared" si="7"/>
        <v>281.03999999999996</v>
      </c>
      <c r="O22" s="54">
        <f t="shared" si="7"/>
        <v>0</v>
      </c>
      <c r="P22" s="154">
        <f>SUM(N22/N28*100)</f>
        <v>15.762375349134592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" customHeight="1" x14ac:dyDescent="0.25">
      <c r="A23" s="705" t="s">
        <v>333</v>
      </c>
      <c r="B23" s="84" t="s">
        <v>64</v>
      </c>
      <c r="C23" s="169">
        <v>100</v>
      </c>
      <c r="D23" s="43">
        <v>0.4</v>
      </c>
      <c r="E23" s="43">
        <v>0.3</v>
      </c>
      <c r="F23" s="43">
        <v>10.3</v>
      </c>
      <c r="G23" s="43">
        <v>46</v>
      </c>
      <c r="H23" s="52">
        <v>5</v>
      </c>
      <c r="I23" s="160"/>
      <c r="J23" s="169">
        <v>100</v>
      </c>
      <c r="K23" s="43">
        <v>0.4</v>
      </c>
      <c r="L23" s="43">
        <v>0.3</v>
      </c>
      <c r="M23" s="43">
        <v>10.3</v>
      </c>
      <c r="N23" s="43">
        <v>46</v>
      </c>
      <c r="O23" s="52">
        <v>5</v>
      </c>
      <c r="P23" s="556"/>
      <c r="Q23" s="95">
        <v>386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24" customHeight="1" x14ac:dyDescent="0.25">
      <c r="A24" s="703"/>
      <c r="B24" s="86" t="s">
        <v>249</v>
      </c>
      <c r="C24" s="313">
        <v>180</v>
      </c>
      <c r="D24" s="68">
        <v>12.24</v>
      </c>
      <c r="E24" s="68">
        <v>5.67</v>
      </c>
      <c r="F24" s="68">
        <v>39.6</v>
      </c>
      <c r="G24" s="68">
        <v>245.7</v>
      </c>
      <c r="H24" s="69">
        <v>0.36</v>
      </c>
      <c r="I24" s="58"/>
      <c r="J24" s="67">
        <v>220</v>
      </c>
      <c r="K24" s="68">
        <v>14.96</v>
      </c>
      <c r="L24" s="68">
        <v>6.93</v>
      </c>
      <c r="M24" s="68">
        <v>48.4</v>
      </c>
      <c r="N24" s="68">
        <v>300.3</v>
      </c>
      <c r="O24" s="69">
        <v>0.44</v>
      </c>
      <c r="P24" s="61"/>
      <c r="Q24" s="119" t="s">
        <v>250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03"/>
      <c r="B25" s="84" t="s">
        <v>43</v>
      </c>
      <c r="C25" s="82">
        <v>11</v>
      </c>
      <c r="D25" s="43">
        <v>0.04</v>
      </c>
      <c r="E25" s="43">
        <v>0.01</v>
      </c>
      <c r="F25" s="43">
        <v>7.1</v>
      </c>
      <c r="G25" s="43">
        <v>28.67</v>
      </c>
      <c r="H25" s="52">
        <v>0.28999999999999998</v>
      </c>
      <c r="I25" s="58"/>
      <c r="J25" s="82">
        <v>16</v>
      </c>
      <c r="K25" s="43">
        <v>0.06</v>
      </c>
      <c r="L25" s="43">
        <v>1.4999999999999999E-2</v>
      </c>
      <c r="M25" s="43">
        <v>10.15</v>
      </c>
      <c r="N25" s="43">
        <v>41</v>
      </c>
      <c r="O25" s="52">
        <v>0.43</v>
      </c>
      <c r="P25" s="61"/>
      <c r="Q25" s="124" t="s">
        <v>44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thickBot="1" x14ac:dyDescent="0.3">
      <c r="A26" s="703"/>
      <c r="B26" s="85" t="s">
        <v>55</v>
      </c>
      <c r="C26" s="279">
        <v>150</v>
      </c>
      <c r="D26" s="71">
        <v>0.22</v>
      </c>
      <c r="E26" s="71">
        <v>7.0000000000000007E-2</v>
      </c>
      <c r="F26" s="71">
        <v>7.12</v>
      </c>
      <c r="G26" s="71">
        <v>30</v>
      </c>
      <c r="H26" s="72">
        <v>0.62</v>
      </c>
      <c r="I26" s="152"/>
      <c r="J26" s="279">
        <v>220</v>
      </c>
      <c r="K26" s="71">
        <v>0.33</v>
      </c>
      <c r="L26" s="71">
        <v>0.11</v>
      </c>
      <c r="M26" s="71">
        <v>10.45</v>
      </c>
      <c r="N26" s="71">
        <v>44</v>
      </c>
      <c r="O26" s="72">
        <v>1.21</v>
      </c>
      <c r="P26" s="557"/>
      <c r="Q26" s="640" t="s">
        <v>222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6" customFormat="1" ht="24.75" customHeight="1" thickBot="1" x14ac:dyDescent="0.25">
      <c r="A27" s="704"/>
      <c r="B27" s="165" t="s">
        <v>311</v>
      </c>
      <c r="C27" s="49">
        <f t="shared" ref="C27:H27" si="8">SUM(C23:C26)</f>
        <v>441</v>
      </c>
      <c r="D27" s="48">
        <f t="shared" si="8"/>
        <v>12.9</v>
      </c>
      <c r="E27" s="48">
        <f t="shared" si="8"/>
        <v>6.05</v>
      </c>
      <c r="F27" s="48">
        <f t="shared" si="8"/>
        <v>64.12</v>
      </c>
      <c r="G27" s="48">
        <f t="shared" si="8"/>
        <v>350.37</v>
      </c>
      <c r="H27" s="54">
        <f t="shared" si="8"/>
        <v>6.2700000000000005</v>
      </c>
      <c r="I27" s="566">
        <f>SUM(G27/G28*100)</f>
        <v>25.001962365399578</v>
      </c>
      <c r="J27" s="49">
        <f t="shared" ref="J27:O27" si="9">SUM(J23:J26)</f>
        <v>556</v>
      </c>
      <c r="K27" s="48">
        <f t="shared" si="9"/>
        <v>15.750000000000002</v>
      </c>
      <c r="L27" s="48">
        <f t="shared" si="9"/>
        <v>7.3549999999999995</v>
      </c>
      <c r="M27" s="48">
        <f t="shared" si="9"/>
        <v>79.300000000000011</v>
      </c>
      <c r="N27" s="48">
        <f t="shared" si="9"/>
        <v>431.3</v>
      </c>
      <c r="O27" s="54">
        <f t="shared" si="9"/>
        <v>7.08</v>
      </c>
      <c r="P27" s="566">
        <f>SUM(N27/N28*100)</f>
        <v>24.189839482215167</v>
      </c>
      <c r="Q27" s="217"/>
    </row>
    <row r="28" spans="1:29" s="2" customFormat="1" ht="15" customHeight="1" thickBot="1" x14ac:dyDescent="0.3">
      <c r="A28" s="706" t="s">
        <v>103</v>
      </c>
      <c r="B28" s="707"/>
      <c r="C28" s="184">
        <f t="shared" ref="C28:H28" si="10">C10+C12+C19+C22+C27</f>
        <v>1563</v>
      </c>
      <c r="D28" s="178">
        <f t="shared" si="10"/>
        <v>46.86</v>
      </c>
      <c r="E28" s="179">
        <f t="shared" si="10"/>
        <v>40.159999999999997</v>
      </c>
      <c r="F28" s="284">
        <f t="shared" si="10"/>
        <v>216</v>
      </c>
      <c r="G28" s="181">
        <f t="shared" si="10"/>
        <v>1401.37</v>
      </c>
      <c r="H28" s="182">
        <f t="shared" si="10"/>
        <v>40.699999999999996</v>
      </c>
      <c r="I28" s="183"/>
      <c r="J28" s="184">
        <f t="shared" ref="J28:O28" si="11">J10+J12+J19+J22+J27</f>
        <v>1966</v>
      </c>
      <c r="K28" s="178">
        <f t="shared" si="11"/>
        <v>57.03</v>
      </c>
      <c r="L28" s="179">
        <f t="shared" si="11"/>
        <v>50.774999999999999</v>
      </c>
      <c r="M28" s="284">
        <f t="shared" si="11"/>
        <v>274.40000000000003</v>
      </c>
      <c r="N28" s="181">
        <f t="shared" si="11"/>
        <v>1782.98</v>
      </c>
      <c r="O28" s="182">
        <f t="shared" si="11"/>
        <v>50.230000000000004</v>
      </c>
      <c r="P28" s="185"/>
      <c r="Q28" s="215"/>
    </row>
    <row r="29" spans="1:29" s="2" customFormat="1" ht="7.5" customHeight="1" x14ac:dyDescent="0.25">
      <c r="A29" s="125"/>
      <c r="B29" s="171"/>
      <c r="C29" s="125"/>
      <c r="D29" s="172"/>
      <c r="E29" s="172"/>
      <c r="F29" s="172"/>
      <c r="G29" s="172"/>
      <c r="H29" s="173"/>
      <c r="I29" s="153"/>
      <c r="J29" s="174"/>
      <c r="K29" s="175"/>
      <c r="L29" s="175"/>
      <c r="M29" s="175"/>
      <c r="N29" s="175"/>
      <c r="O29" s="173"/>
      <c r="P29" s="176"/>
      <c r="Q29" s="216"/>
    </row>
    <row r="30" spans="1:29" x14ac:dyDescent="0.25">
      <c r="A30" s="466"/>
      <c r="B30" s="467"/>
      <c r="C30" s="405"/>
      <c r="D30" s="404">
        <v>42</v>
      </c>
      <c r="E30" s="404">
        <v>47</v>
      </c>
      <c r="F30" s="404">
        <v>203</v>
      </c>
      <c r="G30" s="404">
        <v>1400</v>
      </c>
      <c r="H30" s="404"/>
      <c r="I30" s="404"/>
      <c r="J30" s="405"/>
      <c r="K30" s="405">
        <v>54</v>
      </c>
      <c r="L30" s="405">
        <v>60</v>
      </c>
      <c r="M30" s="405">
        <v>261</v>
      </c>
      <c r="N30" s="405">
        <v>1800</v>
      </c>
      <c r="O30" s="405"/>
      <c r="P30" s="405"/>
      <c r="Q30" s="468"/>
    </row>
    <row r="31" spans="1:29" x14ac:dyDescent="0.25">
      <c r="A31" s="9"/>
      <c r="B31" s="90"/>
      <c r="C31" s="4"/>
      <c r="D31" s="19"/>
      <c r="E31" s="19"/>
      <c r="F31" s="19"/>
      <c r="G31" s="19"/>
      <c r="H31" s="19"/>
      <c r="I31" s="19"/>
      <c r="J31" s="9"/>
      <c r="K31" s="9"/>
      <c r="O31" s="15"/>
      <c r="P31" s="15"/>
      <c r="Q31" s="15"/>
    </row>
    <row r="32" spans="1:29" x14ac:dyDescent="0.25">
      <c r="A32" s="9"/>
      <c r="B32" s="90"/>
      <c r="C32" s="4"/>
      <c r="D32" s="18"/>
      <c r="E32" s="18"/>
      <c r="F32" s="18"/>
      <c r="G32" s="18"/>
      <c r="H32" s="18"/>
      <c r="I32" s="18"/>
      <c r="J32" s="9"/>
      <c r="K32" s="15"/>
      <c r="L32" s="15"/>
      <c r="M32" s="15"/>
      <c r="N32" s="15"/>
    </row>
    <row r="33" spans="1:11" x14ac:dyDescent="0.25">
      <c r="A33" s="9"/>
      <c r="B33" s="90"/>
      <c r="C33" s="21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0"/>
      <c r="C34" s="9"/>
      <c r="D34" s="4"/>
      <c r="E34" s="4"/>
      <c r="F34" s="9"/>
      <c r="G34" s="9"/>
      <c r="H34" s="9"/>
      <c r="I34" s="9"/>
      <c r="J34" s="9"/>
      <c r="K34" s="9"/>
    </row>
    <row r="35" spans="1:11" x14ac:dyDescent="0.25">
      <c r="A35" s="702"/>
      <c r="B35" s="701"/>
      <c r="C35" s="702"/>
      <c r="D35" s="702"/>
      <c r="E35" s="702"/>
      <c r="F35" s="702"/>
      <c r="G35" s="702"/>
      <c r="H35" s="91"/>
      <c r="I35" s="91"/>
      <c r="J35" s="9"/>
      <c r="K35" s="9"/>
    </row>
    <row r="36" spans="1:11" x14ac:dyDescent="0.25">
      <c r="A36" s="702"/>
      <c r="B36" s="701"/>
      <c r="C36" s="702"/>
      <c r="D36" s="91"/>
      <c r="E36" s="91"/>
      <c r="F36" s="91"/>
      <c r="G36" s="702"/>
      <c r="H36" s="91"/>
      <c r="I36" s="91"/>
      <c r="J36" s="9"/>
      <c r="K36" s="9"/>
    </row>
    <row r="37" spans="1:11" x14ac:dyDescent="0.25">
      <c r="A37" s="15"/>
      <c r="B37" s="90"/>
      <c r="C37" s="22"/>
      <c r="D37" s="91"/>
      <c r="E37" s="91"/>
      <c r="F37" s="91"/>
      <c r="G37" s="91"/>
      <c r="H37" s="91"/>
      <c r="I37" s="91"/>
      <c r="J37" s="9"/>
      <c r="K37" s="9"/>
    </row>
    <row r="38" spans="1:11" x14ac:dyDescent="0.25">
      <c r="A38" s="15"/>
      <c r="B38" s="23"/>
      <c r="C38" s="9"/>
      <c r="D38" s="22"/>
      <c r="E38" s="22"/>
      <c r="F38" s="22"/>
      <c r="G38" s="22"/>
      <c r="H38" s="22"/>
      <c r="I38" s="22"/>
      <c r="J38" s="9"/>
      <c r="K38" s="9"/>
    </row>
    <row r="39" spans="1:11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1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1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1" x14ac:dyDescent="0.25">
      <c r="A42" s="15"/>
      <c r="B42" s="23"/>
      <c r="C42" s="22"/>
      <c r="D42" s="22"/>
      <c r="E42" s="22"/>
      <c r="F42" s="22"/>
      <c r="G42" s="22"/>
      <c r="H42" s="22"/>
      <c r="I42" s="22"/>
      <c r="J42" s="9"/>
      <c r="K42" s="9"/>
    </row>
    <row r="43" spans="1:11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1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24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9"/>
      <c r="E58" s="9"/>
      <c r="F58" s="9"/>
      <c r="G58" s="9"/>
      <c r="H58" s="9"/>
      <c r="I58" s="9"/>
      <c r="J58" s="9"/>
      <c r="K58" s="9"/>
      <c r="O58" s="25"/>
      <c r="P58" s="25"/>
      <c r="Q58" s="1"/>
    </row>
    <row r="59" spans="1:17" x14ac:dyDescent="0.25">
      <c r="A59" s="35"/>
      <c r="B59" s="26"/>
      <c r="C59" s="27"/>
      <c r="D59" s="24"/>
      <c r="E59" s="24"/>
      <c r="F59" s="24"/>
      <c r="G59" s="24"/>
      <c r="H59" s="24"/>
      <c r="I59" s="24"/>
      <c r="J59" s="9"/>
      <c r="K59" s="24"/>
      <c r="L59" s="25"/>
      <c r="M59" s="25"/>
      <c r="N59" s="25"/>
    </row>
    <row r="60" spans="1:17" x14ac:dyDescent="0.25">
      <c r="A60" s="9"/>
      <c r="B60" s="90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28"/>
      <c r="E63" s="28"/>
      <c r="F63" s="9"/>
      <c r="G63" s="9"/>
      <c r="H63" s="28"/>
      <c r="I63" s="28"/>
      <c r="J63" s="9"/>
      <c r="K63" s="9"/>
      <c r="L63" s="9"/>
    </row>
    <row r="64" spans="1:17" x14ac:dyDescent="0.25">
      <c r="A64" s="9"/>
      <c r="B64" s="90"/>
      <c r="C64" s="9"/>
      <c r="D64" s="29"/>
      <c r="E64" s="29"/>
      <c r="F64" s="29"/>
      <c r="G64" s="29"/>
      <c r="H64" s="29"/>
      <c r="I64" s="29"/>
      <c r="J64" s="9"/>
      <c r="K64" s="9"/>
      <c r="L64" s="9"/>
    </row>
    <row r="65" spans="1:12" x14ac:dyDescent="0.25">
      <c r="A65" s="9"/>
      <c r="B65" s="90"/>
      <c r="C65" s="9"/>
      <c r="D65" s="22"/>
      <c r="E65" s="22"/>
      <c r="F65" s="22"/>
      <c r="G65" s="22"/>
      <c r="H65" s="22"/>
      <c r="I65" s="22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0"/>
      <c r="E69" s="20"/>
      <c r="F69" s="20"/>
      <c r="G69" s="20"/>
      <c r="H69" s="20"/>
      <c r="I69" s="20"/>
      <c r="J69" s="9"/>
      <c r="K69" s="9"/>
    </row>
    <row r="70" spans="1:12" x14ac:dyDescent="0.25">
      <c r="A70" s="9"/>
      <c r="B70" s="90"/>
      <c r="C70" s="9"/>
      <c r="D70" s="19"/>
      <c r="E70" s="19"/>
      <c r="F70" s="19"/>
      <c r="G70" s="19"/>
      <c r="H70" s="19"/>
      <c r="I70" s="19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30"/>
      <c r="E73" s="30"/>
      <c r="F73" s="3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9"/>
      <c r="E74" s="9"/>
      <c r="F74" s="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30"/>
      <c r="H77" s="30"/>
      <c r="I77" s="3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9"/>
      <c r="H78" s="9"/>
      <c r="I78" s="9"/>
      <c r="J78" s="9"/>
      <c r="K78" s="9"/>
    </row>
    <row r="82" spans="7:7" x14ac:dyDescent="0.25">
      <c r="G82" s="25"/>
    </row>
  </sheetData>
  <mergeCells count="19">
    <mergeCell ref="A23:A27"/>
    <mergeCell ref="A28:B28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19"/>
    <mergeCell ref="A20:A22"/>
    <mergeCell ref="A35:A36"/>
    <mergeCell ref="B35:B36"/>
    <mergeCell ref="C35:C36"/>
    <mergeCell ref="D35:F35"/>
    <mergeCell ref="G35:G36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5703125" style="2" customWidth="1"/>
    <col min="17" max="17" width="6.7109375" style="17" hidden="1" customWidth="1"/>
  </cols>
  <sheetData>
    <row r="1" spans="1:20" s="2" customFormat="1" ht="15" customHeight="1" thickBot="1" x14ac:dyDescent="0.3">
      <c r="B1" s="735" t="s">
        <v>367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265"/>
      <c r="Q1" s="89"/>
    </row>
    <row r="2" spans="1:20" s="2" customFormat="1" ht="7.5" customHeight="1" x14ac:dyDescent="0.25">
      <c r="A2" s="783" t="s">
        <v>116</v>
      </c>
      <c r="B2" s="798" t="s">
        <v>45</v>
      </c>
      <c r="C2" s="794"/>
      <c r="D2" s="794"/>
      <c r="E2" s="794"/>
      <c r="F2" s="794"/>
      <c r="G2" s="794"/>
      <c r="H2" s="794"/>
      <c r="I2" s="795"/>
      <c r="J2" s="794" t="s">
        <v>32</v>
      </c>
      <c r="K2" s="794"/>
      <c r="L2" s="794"/>
      <c r="M2" s="794"/>
      <c r="N2" s="794"/>
      <c r="O2" s="794"/>
      <c r="P2" s="794"/>
      <c r="Q2" s="795"/>
    </row>
    <row r="3" spans="1:20" s="2" customFormat="1" ht="12" customHeight="1" thickBot="1" x14ac:dyDescent="0.3">
      <c r="A3" s="793"/>
      <c r="B3" s="799"/>
      <c r="C3" s="796"/>
      <c r="D3" s="796"/>
      <c r="E3" s="796"/>
      <c r="F3" s="796"/>
      <c r="G3" s="796"/>
      <c r="H3" s="796"/>
      <c r="I3" s="797"/>
      <c r="J3" s="796"/>
      <c r="K3" s="796"/>
      <c r="L3" s="796"/>
      <c r="M3" s="796"/>
      <c r="N3" s="796"/>
      <c r="O3" s="796"/>
      <c r="P3" s="796"/>
      <c r="Q3" s="797"/>
    </row>
    <row r="4" spans="1:20" s="5" customFormat="1" ht="24" customHeight="1" thickBot="1" x14ac:dyDescent="0.25">
      <c r="A4" s="723" t="s">
        <v>0</v>
      </c>
      <c r="B4" s="740" t="s">
        <v>46</v>
      </c>
      <c r="C4" s="188" t="s">
        <v>1</v>
      </c>
      <c r="D4" s="726" t="s">
        <v>2</v>
      </c>
      <c r="E4" s="702"/>
      <c r="F4" s="727"/>
      <c r="G4" s="189" t="s">
        <v>18</v>
      </c>
      <c r="H4" s="190" t="s">
        <v>16</v>
      </c>
      <c r="I4" s="170" t="s">
        <v>13</v>
      </c>
      <c r="J4" s="41" t="s">
        <v>1</v>
      </c>
      <c r="K4" s="728" t="s">
        <v>2</v>
      </c>
      <c r="L4" s="728"/>
      <c r="M4" s="728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2.75" customHeight="1" thickBot="1" x14ac:dyDescent="0.25">
      <c r="A5" s="724"/>
      <c r="B5" s="741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6.5" customHeight="1" x14ac:dyDescent="0.25">
      <c r="A6" s="712" t="s">
        <v>334</v>
      </c>
      <c r="B6" s="86" t="s">
        <v>237</v>
      </c>
      <c r="C6" s="130">
        <v>150</v>
      </c>
      <c r="D6" s="97">
        <v>5.4</v>
      </c>
      <c r="E6" s="97">
        <v>4.95</v>
      </c>
      <c r="F6" s="97">
        <v>24.6</v>
      </c>
      <c r="G6" s="97">
        <v>164.55</v>
      </c>
      <c r="H6" s="98">
        <v>0.95</v>
      </c>
      <c r="I6" s="99"/>
      <c r="J6" s="96">
        <v>200</v>
      </c>
      <c r="K6" s="97">
        <v>7.2</v>
      </c>
      <c r="L6" s="97">
        <v>6.6</v>
      </c>
      <c r="M6" s="97">
        <v>32.799999999999997</v>
      </c>
      <c r="N6" s="97">
        <v>219.4</v>
      </c>
      <c r="O6" s="98">
        <v>1.26</v>
      </c>
      <c r="P6" s="100"/>
      <c r="Q6" s="334" t="s">
        <v>223</v>
      </c>
      <c r="R6" s="9"/>
      <c r="S6" s="9"/>
      <c r="T6" s="9"/>
    </row>
    <row r="7" spans="1:20" s="2" customFormat="1" ht="16.5" customHeight="1" x14ac:dyDescent="0.25">
      <c r="A7" s="715"/>
      <c r="B7" s="86" t="s">
        <v>224</v>
      </c>
      <c r="C7" s="96">
        <v>180</v>
      </c>
      <c r="D7" s="97">
        <v>5.4</v>
      </c>
      <c r="E7" s="97">
        <v>5.76</v>
      </c>
      <c r="F7" s="97">
        <v>8.4600000000000009</v>
      </c>
      <c r="G7" s="97">
        <v>108</v>
      </c>
      <c r="H7" s="98">
        <v>0</v>
      </c>
      <c r="I7" s="191"/>
      <c r="J7" s="545">
        <v>180</v>
      </c>
      <c r="K7" s="101">
        <v>5.4</v>
      </c>
      <c r="L7" s="101">
        <v>5.76</v>
      </c>
      <c r="M7" s="101">
        <v>8.4600000000000009</v>
      </c>
      <c r="N7" s="101">
        <v>108</v>
      </c>
      <c r="O7" s="102">
        <v>0</v>
      </c>
      <c r="P7" s="103"/>
      <c r="Q7" s="600" t="s">
        <v>12</v>
      </c>
      <c r="R7" s="9"/>
      <c r="S7" s="9"/>
      <c r="T7" s="9"/>
    </row>
    <row r="8" spans="1:20" s="2" customFormat="1" ht="18.75" customHeight="1" thickBot="1" x14ac:dyDescent="0.3">
      <c r="A8" s="715"/>
      <c r="B8" s="86" t="s">
        <v>15</v>
      </c>
      <c r="C8" s="96">
        <v>20</v>
      </c>
      <c r="D8" s="97">
        <v>1.22</v>
      </c>
      <c r="E8" s="97">
        <v>3.83</v>
      </c>
      <c r="F8" s="97">
        <v>7.31</v>
      </c>
      <c r="G8" s="97">
        <v>68</v>
      </c>
      <c r="H8" s="98">
        <v>0</v>
      </c>
      <c r="I8" s="191"/>
      <c r="J8" s="545">
        <v>35</v>
      </c>
      <c r="K8" s="101">
        <v>2.14</v>
      </c>
      <c r="L8" s="101">
        <v>6.7</v>
      </c>
      <c r="M8" s="101">
        <v>12.79</v>
      </c>
      <c r="N8" s="101">
        <v>119</v>
      </c>
      <c r="O8" s="102">
        <v>0</v>
      </c>
      <c r="P8" s="103"/>
      <c r="Q8" s="659">
        <v>1</v>
      </c>
      <c r="R8" s="9"/>
      <c r="S8" s="9"/>
      <c r="T8" s="9"/>
    </row>
    <row r="9" spans="1:20" s="11" customFormat="1" ht="24.75" customHeight="1" thickBot="1" x14ac:dyDescent="0.25">
      <c r="A9" s="716"/>
      <c r="B9" s="165" t="s">
        <v>311</v>
      </c>
      <c r="C9" s="44">
        <f t="shared" ref="C9:H9" si="0">SUM(C6:C8)</f>
        <v>350</v>
      </c>
      <c r="D9" s="593">
        <f t="shared" si="0"/>
        <v>12.020000000000001</v>
      </c>
      <c r="E9" s="593">
        <f t="shared" si="0"/>
        <v>14.540000000000001</v>
      </c>
      <c r="F9" s="593">
        <f t="shared" si="0"/>
        <v>40.370000000000005</v>
      </c>
      <c r="G9" s="45">
        <f t="shared" si="0"/>
        <v>340.55</v>
      </c>
      <c r="H9" s="53">
        <f t="shared" si="0"/>
        <v>0.95</v>
      </c>
      <c r="I9" s="192">
        <f>SUM(G9/G28*100)</f>
        <v>24.539192090965429</v>
      </c>
      <c r="J9" s="56">
        <f t="shared" ref="J9:O9" si="1">SUM(J6:J8)</f>
        <v>415</v>
      </c>
      <c r="K9" s="593">
        <f t="shared" si="1"/>
        <v>14.740000000000002</v>
      </c>
      <c r="L9" s="593">
        <f t="shared" si="1"/>
        <v>19.059999999999999</v>
      </c>
      <c r="M9" s="593">
        <f t="shared" si="1"/>
        <v>54.05</v>
      </c>
      <c r="N9" s="45">
        <f t="shared" si="1"/>
        <v>446.4</v>
      </c>
      <c r="O9" s="53">
        <f t="shared" si="1"/>
        <v>1.26</v>
      </c>
      <c r="P9" s="192">
        <f>SUM(N9/N28*100)</f>
        <v>24.497725289620849</v>
      </c>
      <c r="Q9" s="601"/>
      <c r="R9" s="10"/>
      <c r="S9" s="10"/>
      <c r="T9" s="10"/>
    </row>
    <row r="10" spans="1:20" s="11" customFormat="1" ht="15" hidden="1" customHeight="1" thickBot="1" x14ac:dyDescent="0.25">
      <c r="A10" s="756" t="s">
        <v>17</v>
      </c>
      <c r="B10" s="287"/>
      <c r="C10" s="227"/>
      <c r="D10" s="156"/>
      <c r="E10" s="156"/>
      <c r="F10" s="156"/>
      <c r="G10" s="156"/>
      <c r="H10" s="157"/>
      <c r="I10" s="158"/>
      <c r="J10" s="227"/>
      <c r="K10" s="156"/>
      <c r="L10" s="156"/>
      <c r="M10" s="156"/>
      <c r="N10" s="156"/>
      <c r="O10" s="157"/>
      <c r="P10" s="159"/>
      <c r="Q10" s="602"/>
      <c r="R10" s="10"/>
      <c r="S10" s="10"/>
      <c r="T10" s="10"/>
    </row>
    <row r="11" spans="1:20" s="2" customFormat="1" ht="15" hidden="1" customHeight="1" thickBot="1" x14ac:dyDescent="0.3">
      <c r="A11" s="757"/>
      <c r="B11" s="161" t="s">
        <v>48</v>
      </c>
      <c r="C11" s="44">
        <f t="shared" ref="C11:H11" si="2">SUM(C10:C10)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192">
        <f>SUM(G11/G28*100)</f>
        <v>0</v>
      </c>
      <c r="J11" s="44">
        <f t="shared" ref="J11:O11" si="3">SUM(J10:J10)</f>
        <v>0</v>
      </c>
      <c r="K11" s="44">
        <f t="shared" si="3"/>
        <v>0</v>
      </c>
      <c r="L11" s="44">
        <f t="shared" si="3"/>
        <v>0</v>
      </c>
      <c r="M11" s="44">
        <f t="shared" si="3"/>
        <v>0</v>
      </c>
      <c r="N11" s="44">
        <f t="shared" si="3"/>
        <v>0</v>
      </c>
      <c r="O11" s="44">
        <f t="shared" si="3"/>
        <v>0</v>
      </c>
      <c r="P11" s="192">
        <f>SUM(N11/N28*100)</f>
        <v>0</v>
      </c>
      <c r="Q11" s="601"/>
      <c r="R11" s="9"/>
      <c r="S11" s="9"/>
      <c r="T11" s="9"/>
    </row>
    <row r="12" spans="1:20" s="2" customFormat="1" ht="18" customHeight="1" x14ac:dyDescent="0.25">
      <c r="A12" s="703" t="s">
        <v>335</v>
      </c>
      <c r="B12" s="275" t="s">
        <v>114</v>
      </c>
      <c r="C12" s="106">
        <v>40</v>
      </c>
      <c r="D12" s="107">
        <v>0.56000000000000005</v>
      </c>
      <c r="E12" s="107">
        <v>2.44</v>
      </c>
      <c r="F12" s="107">
        <v>3.04</v>
      </c>
      <c r="G12" s="107">
        <v>36.4</v>
      </c>
      <c r="H12" s="108">
        <v>3.08</v>
      </c>
      <c r="I12" s="196"/>
      <c r="J12" s="93">
        <v>60</v>
      </c>
      <c r="K12" s="107">
        <v>0.84</v>
      </c>
      <c r="L12" s="107">
        <v>3.66</v>
      </c>
      <c r="M12" s="107">
        <v>4.5599999999999996</v>
      </c>
      <c r="N12" s="107">
        <v>54.6</v>
      </c>
      <c r="O12" s="108">
        <v>4.62</v>
      </c>
      <c r="P12" s="109"/>
      <c r="Q12" s="603" t="s">
        <v>115</v>
      </c>
      <c r="R12" s="12"/>
      <c r="S12" s="18"/>
      <c r="T12" s="9"/>
    </row>
    <row r="13" spans="1:20" s="2" customFormat="1" ht="16.5" customHeight="1" x14ac:dyDescent="0.25">
      <c r="A13" s="703"/>
      <c r="B13" s="275" t="s">
        <v>194</v>
      </c>
      <c r="C13" s="106">
        <v>150</v>
      </c>
      <c r="D13" s="97">
        <v>1.17</v>
      </c>
      <c r="E13" s="97">
        <v>3.05</v>
      </c>
      <c r="F13" s="97">
        <v>8.07</v>
      </c>
      <c r="G13" s="97">
        <v>64.349999999999994</v>
      </c>
      <c r="H13" s="98">
        <v>5.93</v>
      </c>
      <c r="I13" s="99"/>
      <c r="J13" s="106">
        <v>180</v>
      </c>
      <c r="K13" s="97">
        <v>1.4</v>
      </c>
      <c r="L13" s="97">
        <v>3.65</v>
      </c>
      <c r="M13" s="97">
        <v>9.68</v>
      </c>
      <c r="N13" s="97">
        <v>77.22</v>
      </c>
      <c r="O13" s="98">
        <v>7.4</v>
      </c>
      <c r="P13" s="100"/>
      <c r="Q13" s="364" t="s">
        <v>195</v>
      </c>
      <c r="R13" s="12"/>
      <c r="S13" s="9"/>
      <c r="T13" s="9"/>
    </row>
    <row r="14" spans="1:20" s="2" customFormat="1" ht="16.5" customHeight="1" x14ac:dyDescent="0.25">
      <c r="A14" s="703"/>
      <c r="B14" s="273" t="s">
        <v>174</v>
      </c>
      <c r="C14" s="106">
        <v>50</v>
      </c>
      <c r="D14" s="97">
        <v>8.1199999999999992</v>
      </c>
      <c r="E14" s="97">
        <v>8.75</v>
      </c>
      <c r="F14" s="97">
        <v>1.87</v>
      </c>
      <c r="G14" s="97">
        <v>113.75</v>
      </c>
      <c r="H14" s="98">
        <v>0.5</v>
      </c>
      <c r="I14" s="99"/>
      <c r="J14" s="693">
        <v>70</v>
      </c>
      <c r="K14" s="97">
        <v>11.37</v>
      </c>
      <c r="L14" s="97">
        <v>12.25</v>
      </c>
      <c r="M14" s="97">
        <v>2.62</v>
      </c>
      <c r="N14" s="97">
        <v>159.25</v>
      </c>
      <c r="O14" s="98">
        <v>0.7</v>
      </c>
      <c r="P14" s="100"/>
      <c r="Q14" s="364" t="s">
        <v>315</v>
      </c>
      <c r="R14" s="9"/>
      <c r="S14" s="9"/>
      <c r="T14" s="9"/>
    </row>
    <row r="15" spans="1:20" s="2" customFormat="1" ht="17.25" customHeight="1" x14ac:dyDescent="0.25">
      <c r="A15" s="703"/>
      <c r="B15" s="288" t="s">
        <v>61</v>
      </c>
      <c r="C15" s="106">
        <v>110</v>
      </c>
      <c r="D15" s="122">
        <v>2.42</v>
      </c>
      <c r="E15" s="122">
        <v>3.74</v>
      </c>
      <c r="F15" s="122">
        <v>8.91</v>
      </c>
      <c r="G15" s="122">
        <v>79.2</v>
      </c>
      <c r="H15" s="123">
        <v>15.62</v>
      </c>
      <c r="I15" s="99"/>
      <c r="J15" s="110">
        <v>150</v>
      </c>
      <c r="K15" s="122">
        <v>3.3</v>
      </c>
      <c r="L15" s="122">
        <v>5.0999999999999996</v>
      </c>
      <c r="M15" s="122">
        <v>12.15</v>
      </c>
      <c r="N15" s="122">
        <v>108</v>
      </c>
      <c r="O15" s="123">
        <v>21.3</v>
      </c>
      <c r="P15" s="100"/>
      <c r="Q15" s="364" t="s">
        <v>118</v>
      </c>
      <c r="R15" s="9"/>
      <c r="S15" s="18"/>
      <c r="T15" s="9"/>
    </row>
    <row r="16" spans="1:20" s="2" customFormat="1" ht="18" customHeight="1" x14ac:dyDescent="0.25">
      <c r="A16" s="703"/>
      <c r="B16" s="146" t="s">
        <v>129</v>
      </c>
      <c r="C16" s="111">
        <v>180</v>
      </c>
      <c r="D16" s="97">
        <v>0.44</v>
      </c>
      <c r="E16" s="97">
        <v>0.16</v>
      </c>
      <c r="F16" s="97">
        <v>36.19</v>
      </c>
      <c r="G16" s="97">
        <v>148.06</v>
      </c>
      <c r="H16" s="98">
        <v>1.79</v>
      </c>
      <c r="I16" s="99"/>
      <c r="J16" s="111">
        <v>200</v>
      </c>
      <c r="K16" s="97">
        <v>0.48</v>
      </c>
      <c r="L16" s="97">
        <v>0.18</v>
      </c>
      <c r="M16" s="97">
        <v>40.21</v>
      </c>
      <c r="N16" s="97">
        <v>164.5</v>
      </c>
      <c r="O16" s="98">
        <v>1.99</v>
      </c>
      <c r="P16" s="100"/>
      <c r="Q16" s="334">
        <v>395</v>
      </c>
    </row>
    <row r="17" spans="1:29" s="2" customFormat="1" ht="18" customHeight="1" thickBot="1" x14ac:dyDescent="0.3">
      <c r="A17" s="703"/>
      <c r="B17" s="687" t="s">
        <v>52</v>
      </c>
      <c r="C17" s="113">
        <v>20</v>
      </c>
      <c r="D17" s="688">
        <v>1.32</v>
      </c>
      <c r="E17" s="688">
        <v>0.22</v>
      </c>
      <c r="F17" s="688">
        <v>8.1999999999999993</v>
      </c>
      <c r="G17" s="688">
        <v>40</v>
      </c>
      <c r="H17" s="689">
        <v>0</v>
      </c>
      <c r="I17" s="690"/>
      <c r="J17" s="362">
        <v>30</v>
      </c>
      <c r="K17" s="688">
        <v>2</v>
      </c>
      <c r="L17" s="688">
        <v>0.32</v>
      </c>
      <c r="M17" s="688">
        <v>12.3</v>
      </c>
      <c r="N17" s="688">
        <v>60</v>
      </c>
      <c r="O17" s="689">
        <v>0</v>
      </c>
      <c r="P17" s="117"/>
      <c r="Q17" s="604" t="s">
        <v>12</v>
      </c>
    </row>
    <row r="18" spans="1:29" s="13" customFormat="1" ht="24.75" customHeight="1" thickBot="1" x14ac:dyDescent="0.25">
      <c r="A18" s="704"/>
      <c r="B18" s="165" t="s">
        <v>312</v>
      </c>
      <c r="C18" s="47">
        <f t="shared" ref="C18:H18" si="4">SUM(C12:C17)</f>
        <v>550</v>
      </c>
      <c r="D18" s="48">
        <f t="shared" si="4"/>
        <v>14.03</v>
      </c>
      <c r="E18" s="48">
        <f t="shared" si="4"/>
        <v>18.36</v>
      </c>
      <c r="F18" s="48">
        <f t="shared" si="4"/>
        <v>66.28</v>
      </c>
      <c r="G18" s="48">
        <f t="shared" si="4"/>
        <v>481.76</v>
      </c>
      <c r="H18" s="54">
        <f t="shared" si="4"/>
        <v>26.919999999999998</v>
      </c>
      <c r="I18" s="192">
        <f>SUM(G18/G28*100)</f>
        <v>34.714436005706958</v>
      </c>
      <c r="J18" s="49">
        <f t="shared" ref="J18:O18" si="5">SUM(J12:J17)</f>
        <v>690</v>
      </c>
      <c r="K18" s="48">
        <f t="shared" si="5"/>
        <v>19.39</v>
      </c>
      <c r="L18" s="48">
        <f t="shared" si="5"/>
        <v>25.160000000000004</v>
      </c>
      <c r="M18" s="48">
        <f t="shared" si="5"/>
        <v>81.52</v>
      </c>
      <c r="N18" s="48">
        <f t="shared" si="5"/>
        <v>623.56999999999994</v>
      </c>
      <c r="O18" s="54">
        <f t="shared" si="5"/>
        <v>36.01</v>
      </c>
      <c r="P18" s="192">
        <f>SUM(N18/N28*100)</f>
        <v>34.220534406023461</v>
      </c>
      <c r="Q18" s="601"/>
    </row>
    <row r="19" spans="1:29" s="13" customFormat="1" ht="15" customHeight="1" x14ac:dyDescent="0.2">
      <c r="A19" s="712" t="s">
        <v>336</v>
      </c>
      <c r="B19" s="260" t="s">
        <v>238</v>
      </c>
      <c r="C19" s="219">
        <v>202</v>
      </c>
      <c r="D19" s="125">
        <v>5.8</v>
      </c>
      <c r="E19" s="125">
        <v>5</v>
      </c>
      <c r="F19" s="125">
        <v>10</v>
      </c>
      <c r="G19" s="125">
        <v>114</v>
      </c>
      <c r="H19" s="163">
        <v>1.4</v>
      </c>
      <c r="I19" s="164"/>
      <c r="J19" s="219">
        <v>251</v>
      </c>
      <c r="K19" s="125">
        <v>7.25</v>
      </c>
      <c r="L19" s="125">
        <v>6.25</v>
      </c>
      <c r="M19" s="125">
        <v>11</v>
      </c>
      <c r="N19" s="125">
        <v>135.82</v>
      </c>
      <c r="O19" s="163">
        <v>1.75</v>
      </c>
      <c r="P19" s="62"/>
      <c r="Q19" s="605" t="s">
        <v>12</v>
      </c>
    </row>
    <row r="20" spans="1:29" s="2" customFormat="1" ht="15" customHeight="1" thickBot="1" x14ac:dyDescent="0.3">
      <c r="A20" s="712"/>
      <c r="B20" s="262" t="s">
        <v>70</v>
      </c>
      <c r="C20" s="261">
        <v>25</v>
      </c>
      <c r="D20" s="71">
        <v>1.87</v>
      </c>
      <c r="E20" s="71">
        <v>2.4500000000000002</v>
      </c>
      <c r="F20" s="71">
        <v>18.600000000000001</v>
      </c>
      <c r="G20" s="71">
        <v>103.75</v>
      </c>
      <c r="H20" s="211">
        <v>0</v>
      </c>
      <c r="I20" s="195"/>
      <c r="J20" s="193">
        <v>35</v>
      </c>
      <c r="K20" s="101">
        <v>2.62</v>
      </c>
      <c r="L20" s="101">
        <v>3.43</v>
      </c>
      <c r="M20" s="101">
        <v>26.04</v>
      </c>
      <c r="N20" s="101">
        <v>145.25</v>
      </c>
      <c r="O20" s="194">
        <v>0</v>
      </c>
      <c r="P20" s="103"/>
      <c r="Q20" s="604" t="s">
        <v>175</v>
      </c>
    </row>
    <row r="21" spans="1:29" s="13" customFormat="1" ht="24.75" customHeight="1" thickBot="1" x14ac:dyDescent="0.25">
      <c r="A21" s="712"/>
      <c r="B21" s="165" t="s">
        <v>313</v>
      </c>
      <c r="C21" s="49">
        <f t="shared" ref="C21:H21" si="6">SUM(C19:C20)</f>
        <v>227</v>
      </c>
      <c r="D21" s="48">
        <f t="shared" si="6"/>
        <v>7.67</v>
      </c>
      <c r="E21" s="48">
        <f t="shared" si="6"/>
        <v>7.45</v>
      </c>
      <c r="F21" s="48">
        <f t="shared" si="6"/>
        <v>28.6</v>
      </c>
      <c r="G21" s="48">
        <f t="shared" si="6"/>
        <v>217.75</v>
      </c>
      <c r="H21" s="54">
        <f t="shared" si="6"/>
        <v>1.4</v>
      </c>
      <c r="I21" s="192">
        <f>SUM(G21/G28*100)</f>
        <v>15.6905273170099</v>
      </c>
      <c r="J21" s="49">
        <f t="shared" ref="J21:O21" si="7">SUM(J19:J20)</f>
        <v>286</v>
      </c>
      <c r="K21" s="48">
        <f t="shared" si="7"/>
        <v>9.870000000000001</v>
      </c>
      <c r="L21" s="48">
        <f t="shared" si="7"/>
        <v>9.68</v>
      </c>
      <c r="M21" s="48">
        <f t="shared" si="7"/>
        <v>37.04</v>
      </c>
      <c r="N21" s="48">
        <f t="shared" si="7"/>
        <v>281.07</v>
      </c>
      <c r="O21" s="54">
        <f t="shared" si="7"/>
        <v>1.75</v>
      </c>
      <c r="P21" s="192">
        <f>SUM(N21/N28*100)</f>
        <v>15.424676628928612</v>
      </c>
      <c r="Q21" s="60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2" customFormat="1" ht="15" customHeight="1" x14ac:dyDescent="0.25">
      <c r="A22" s="705" t="s">
        <v>337</v>
      </c>
      <c r="B22" s="84" t="s">
        <v>179</v>
      </c>
      <c r="C22" s="127">
        <v>45</v>
      </c>
      <c r="D22" s="107">
        <v>0.34</v>
      </c>
      <c r="E22" s="107">
        <v>8.74</v>
      </c>
      <c r="F22" s="107">
        <v>1.07</v>
      </c>
      <c r="G22" s="107">
        <v>84.22</v>
      </c>
      <c r="H22" s="108">
        <v>4.2699999999999996</v>
      </c>
      <c r="I22" s="196"/>
      <c r="J22" s="127">
        <v>50</v>
      </c>
      <c r="K22" s="107">
        <v>0.38</v>
      </c>
      <c r="L22" s="107">
        <v>9.0500000000000007</v>
      </c>
      <c r="M22" s="107">
        <v>1.19</v>
      </c>
      <c r="N22" s="107">
        <v>87.59</v>
      </c>
      <c r="O22" s="108">
        <v>4.75</v>
      </c>
      <c r="P22" s="109"/>
      <c r="Q22" s="606">
        <v>13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s="2" customFormat="1" ht="15" customHeight="1" x14ac:dyDescent="0.25">
      <c r="A23" s="703"/>
      <c r="B23" s="274" t="s">
        <v>176</v>
      </c>
      <c r="C23" s="130">
        <v>50</v>
      </c>
      <c r="D23" s="97">
        <v>7.33</v>
      </c>
      <c r="E23" s="97">
        <v>1.33</v>
      </c>
      <c r="F23" s="97">
        <v>5.33</v>
      </c>
      <c r="G23" s="97">
        <v>62.7</v>
      </c>
      <c r="H23" s="98">
        <v>1.47</v>
      </c>
      <c r="I23" s="99"/>
      <c r="J23" s="130">
        <v>75</v>
      </c>
      <c r="K23" s="97">
        <v>11</v>
      </c>
      <c r="L23" s="97">
        <v>2</v>
      </c>
      <c r="M23" s="97">
        <v>8</v>
      </c>
      <c r="N23" s="97">
        <v>94</v>
      </c>
      <c r="O23" s="98">
        <v>2.2000000000000002</v>
      </c>
      <c r="P23" s="109"/>
      <c r="Q23" s="607" t="s">
        <v>177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" customHeight="1" x14ac:dyDescent="0.25">
      <c r="A24" s="703"/>
      <c r="B24" s="274" t="s">
        <v>24</v>
      </c>
      <c r="C24" s="130">
        <v>110</v>
      </c>
      <c r="D24" s="97">
        <v>2.31</v>
      </c>
      <c r="E24" s="97">
        <v>4.4000000000000004</v>
      </c>
      <c r="F24" s="97">
        <v>6.71</v>
      </c>
      <c r="G24" s="97">
        <v>74.8</v>
      </c>
      <c r="H24" s="98">
        <v>2.75</v>
      </c>
      <c r="I24" s="99"/>
      <c r="J24" s="96">
        <v>135</v>
      </c>
      <c r="K24" s="97">
        <v>2.83</v>
      </c>
      <c r="L24" s="97">
        <v>5.4</v>
      </c>
      <c r="M24" s="97">
        <v>8.24</v>
      </c>
      <c r="N24" s="97">
        <v>91.8</v>
      </c>
      <c r="O24" s="98">
        <v>3.37</v>
      </c>
      <c r="P24" s="109"/>
      <c r="Q24" s="608" t="s">
        <v>178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03"/>
      <c r="B25" s="86" t="s">
        <v>99</v>
      </c>
      <c r="C25" s="96">
        <v>180</v>
      </c>
      <c r="D25" s="97">
        <v>0.61</v>
      </c>
      <c r="E25" s="97">
        <v>0.25</v>
      </c>
      <c r="F25" s="97">
        <v>18.670000000000002</v>
      </c>
      <c r="G25" s="97">
        <v>79</v>
      </c>
      <c r="H25" s="98">
        <v>90</v>
      </c>
      <c r="I25" s="99"/>
      <c r="J25" s="96">
        <v>200</v>
      </c>
      <c r="K25" s="97">
        <v>0.68</v>
      </c>
      <c r="L25" s="97">
        <v>0.28000000000000003</v>
      </c>
      <c r="M25" s="97">
        <v>24.74</v>
      </c>
      <c r="N25" s="97">
        <v>103.78</v>
      </c>
      <c r="O25" s="98">
        <v>100</v>
      </c>
      <c r="P25" s="109"/>
      <c r="Q25" s="604">
        <v>417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thickBot="1" x14ac:dyDescent="0.3">
      <c r="A26" s="703"/>
      <c r="B26" s="85" t="s">
        <v>29</v>
      </c>
      <c r="C26" s="230">
        <v>20</v>
      </c>
      <c r="D26" s="101">
        <v>1.52</v>
      </c>
      <c r="E26" s="101">
        <v>0.16</v>
      </c>
      <c r="F26" s="101">
        <v>9.84</v>
      </c>
      <c r="G26" s="101">
        <v>47</v>
      </c>
      <c r="H26" s="102">
        <v>0</v>
      </c>
      <c r="I26" s="191"/>
      <c r="J26" s="230">
        <v>40</v>
      </c>
      <c r="K26" s="101">
        <v>3.04</v>
      </c>
      <c r="L26" s="101">
        <v>0.32</v>
      </c>
      <c r="M26" s="101">
        <v>19.68</v>
      </c>
      <c r="N26" s="101">
        <v>94</v>
      </c>
      <c r="O26" s="102">
        <v>0</v>
      </c>
      <c r="P26" s="103"/>
      <c r="Q26" s="608" t="s">
        <v>12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6" customFormat="1" ht="24" customHeight="1" thickBot="1" x14ac:dyDescent="0.25">
      <c r="A27" s="703"/>
      <c r="B27" s="165" t="s">
        <v>311</v>
      </c>
      <c r="C27" s="49">
        <f t="shared" ref="C27:H27" si="8">SUM(C22:C26)</f>
        <v>405</v>
      </c>
      <c r="D27" s="48">
        <f t="shared" si="8"/>
        <v>12.11</v>
      </c>
      <c r="E27" s="48">
        <f t="shared" si="8"/>
        <v>14.88</v>
      </c>
      <c r="F27" s="48">
        <f t="shared" si="8"/>
        <v>41.620000000000005</v>
      </c>
      <c r="G27" s="48">
        <f t="shared" si="8"/>
        <v>347.72</v>
      </c>
      <c r="H27" s="54">
        <f t="shared" si="8"/>
        <v>98.49</v>
      </c>
      <c r="I27" s="565">
        <f>SUM(G27/G28*100)</f>
        <v>25.055844586317715</v>
      </c>
      <c r="J27" s="49">
        <f t="shared" ref="J27:O27" si="9">SUM(J22:J26)</f>
        <v>500</v>
      </c>
      <c r="K27" s="48">
        <f t="shared" si="9"/>
        <v>17.93</v>
      </c>
      <c r="L27" s="48">
        <f t="shared" si="9"/>
        <v>17.050000000000004</v>
      </c>
      <c r="M27" s="48">
        <f t="shared" si="9"/>
        <v>61.85</v>
      </c>
      <c r="N27" s="48">
        <f t="shared" si="9"/>
        <v>471.16999999999996</v>
      </c>
      <c r="O27" s="54">
        <f t="shared" si="9"/>
        <v>110.32</v>
      </c>
      <c r="P27" s="565">
        <f>SUM(N27/N28*100)</f>
        <v>25.857063675427096</v>
      </c>
      <c r="Q27" s="601"/>
    </row>
    <row r="28" spans="1:29" s="2" customFormat="1" ht="15" customHeight="1" thickBot="1" x14ac:dyDescent="0.3">
      <c r="A28" s="704"/>
      <c r="B28" s="285" t="s">
        <v>92</v>
      </c>
      <c r="C28" s="201">
        <f t="shared" ref="C28:H28" si="10">C9+C11+C18+C21+C27</f>
        <v>1532</v>
      </c>
      <c r="D28" s="206">
        <f t="shared" si="10"/>
        <v>45.83</v>
      </c>
      <c r="E28" s="207">
        <f t="shared" si="10"/>
        <v>55.230000000000004</v>
      </c>
      <c r="F28" s="205">
        <f t="shared" si="10"/>
        <v>176.87</v>
      </c>
      <c r="G28" s="208">
        <f t="shared" si="10"/>
        <v>1387.78</v>
      </c>
      <c r="H28" s="202">
        <f t="shared" si="10"/>
        <v>127.75999999999999</v>
      </c>
      <c r="I28" s="203"/>
      <c r="J28" s="200">
        <f t="shared" ref="J28:O28" si="11">J9+J11+J18+J21+J27</f>
        <v>1891</v>
      </c>
      <c r="K28" s="206">
        <f t="shared" si="11"/>
        <v>61.93</v>
      </c>
      <c r="L28" s="207">
        <f t="shared" si="11"/>
        <v>70.95</v>
      </c>
      <c r="M28" s="205">
        <f t="shared" si="11"/>
        <v>234.45999999999998</v>
      </c>
      <c r="N28" s="208">
        <f t="shared" si="11"/>
        <v>1822.2099999999996</v>
      </c>
      <c r="O28" s="202">
        <f t="shared" si="11"/>
        <v>149.33999999999997</v>
      </c>
      <c r="P28" s="204"/>
      <c r="Q28" s="609"/>
    </row>
    <row r="29" spans="1:29" s="2" customFormat="1" ht="7.5" customHeight="1" x14ac:dyDescent="0.25">
      <c r="A29" s="125"/>
      <c r="B29" s="171"/>
      <c r="C29" s="125"/>
      <c r="D29" s="172"/>
      <c r="E29" s="172"/>
      <c r="F29" s="172"/>
      <c r="G29" s="172"/>
      <c r="H29" s="173"/>
      <c r="I29" s="153"/>
      <c r="J29" s="174"/>
      <c r="K29" s="175"/>
      <c r="L29" s="175"/>
      <c r="M29" s="175"/>
      <c r="N29" s="175"/>
      <c r="O29" s="173"/>
      <c r="P29" s="176"/>
      <c r="Q29" s="216"/>
    </row>
    <row r="30" spans="1:29" x14ac:dyDescent="0.25">
      <c r="A30" s="466"/>
      <c r="B30" s="467"/>
      <c r="C30" s="405"/>
      <c r="D30" s="404">
        <v>42</v>
      </c>
      <c r="E30" s="404">
        <v>47</v>
      </c>
      <c r="F30" s="404">
        <v>203</v>
      </c>
      <c r="G30" s="404">
        <v>1400</v>
      </c>
      <c r="H30" s="404"/>
      <c r="I30" s="404"/>
      <c r="J30" s="405"/>
      <c r="K30" s="405">
        <v>54</v>
      </c>
      <c r="L30" s="405">
        <v>60</v>
      </c>
      <c r="M30" s="405">
        <v>261</v>
      </c>
      <c r="N30" s="405">
        <v>1800</v>
      </c>
      <c r="O30" s="405"/>
      <c r="P30" s="405"/>
      <c r="Q30" s="468"/>
    </row>
    <row r="31" spans="1:29" x14ac:dyDescent="0.25">
      <c r="A31" s="9"/>
      <c r="B31" s="90"/>
      <c r="C31" s="4"/>
      <c r="D31" s="19"/>
      <c r="E31" s="19"/>
      <c r="F31" s="19"/>
      <c r="G31" s="19"/>
      <c r="H31" s="19"/>
      <c r="I31" s="19"/>
      <c r="J31" s="9"/>
      <c r="K31" s="9"/>
      <c r="O31" s="15"/>
      <c r="P31" s="15"/>
      <c r="Q31" s="15"/>
    </row>
    <row r="32" spans="1:29" x14ac:dyDescent="0.25">
      <c r="A32" s="9"/>
      <c r="B32" s="90"/>
      <c r="C32" s="4"/>
      <c r="D32" s="18"/>
      <c r="E32" s="18"/>
      <c r="F32" s="18"/>
      <c r="G32" s="18"/>
      <c r="H32" s="18"/>
      <c r="I32" s="18"/>
      <c r="J32" s="9"/>
      <c r="K32" s="15"/>
      <c r="L32" s="15"/>
      <c r="M32" s="15"/>
      <c r="N32" s="15"/>
    </row>
    <row r="33" spans="1:11" x14ac:dyDescent="0.25">
      <c r="A33" s="9"/>
      <c r="B33" s="90"/>
      <c r="C33" s="21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0"/>
      <c r="C34" s="9"/>
      <c r="D34" s="4"/>
      <c r="E34" s="4"/>
      <c r="F34" s="9"/>
      <c r="G34" s="9"/>
      <c r="H34" s="9"/>
      <c r="I34" s="9"/>
      <c r="J34" s="9"/>
      <c r="K34" s="9"/>
    </row>
    <row r="35" spans="1:11" x14ac:dyDescent="0.25">
      <c r="A35" s="702"/>
      <c r="B35" s="701"/>
      <c r="C35" s="702"/>
      <c r="D35" s="702"/>
      <c r="E35" s="702"/>
      <c r="F35" s="702"/>
      <c r="G35" s="702"/>
      <c r="H35" s="91"/>
      <c r="I35" s="91"/>
      <c r="J35" s="9"/>
      <c r="K35" s="9"/>
    </row>
    <row r="36" spans="1:11" x14ac:dyDescent="0.25">
      <c r="A36" s="702"/>
      <c r="B36" s="701"/>
      <c r="C36" s="702"/>
      <c r="D36" s="91"/>
      <c r="E36" s="91"/>
      <c r="F36" s="91"/>
      <c r="G36" s="702"/>
      <c r="H36" s="91"/>
      <c r="I36" s="91"/>
      <c r="J36" s="9"/>
      <c r="K36" s="9"/>
    </row>
    <row r="37" spans="1:11" x14ac:dyDescent="0.25">
      <c r="A37" s="15"/>
      <c r="B37" s="90"/>
      <c r="C37" s="22"/>
      <c r="D37" s="91"/>
      <c r="E37" s="91"/>
      <c r="F37" s="91"/>
      <c r="G37" s="91"/>
      <c r="H37" s="91"/>
      <c r="I37" s="91"/>
      <c r="J37" s="9"/>
      <c r="K37" s="9"/>
    </row>
    <row r="38" spans="1:11" x14ac:dyDescent="0.25">
      <c r="A38" s="15"/>
      <c r="B38" s="23"/>
      <c r="C38" s="9"/>
      <c r="D38" s="22"/>
      <c r="E38" s="22"/>
      <c r="F38" s="22"/>
      <c r="G38" s="22"/>
      <c r="H38" s="22"/>
      <c r="I38" s="22"/>
      <c r="J38" s="9"/>
      <c r="K38" s="9"/>
    </row>
    <row r="39" spans="1:11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1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1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1" x14ac:dyDescent="0.25">
      <c r="A42" s="15"/>
      <c r="B42" s="23"/>
      <c r="C42" s="22"/>
      <c r="D42" s="22"/>
      <c r="E42" s="22"/>
      <c r="F42" s="22"/>
      <c r="G42" s="22"/>
      <c r="H42" s="22"/>
      <c r="I42" s="22"/>
      <c r="J42" s="9"/>
      <c r="K42" s="9"/>
    </row>
    <row r="43" spans="1:11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1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24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9"/>
      <c r="E58" s="9"/>
      <c r="F58" s="9"/>
      <c r="G58" s="9"/>
      <c r="H58" s="9"/>
      <c r="I58" s="9"/>
      <c r="J58" s="9"/>
      <c r="K58" s="9"/>
      <c r="O58" s="25"/>
      <c r="P58" s="25"/>
      <c r="Q58" s="1"/>
    </row>
    <row r="59" spans="1:17" x14ac:dyDescent="0.25">
      <c r="A59" s="35"/>
      <c r="B59" s="26"/>
      <c r="C59" s="27"/>
      <c r="D59" s="24"/>
      <c r="E59" s="24"/>
      <c r="F59" s="24"/>
      <c r="G59" s="24"/>
      <c r="H59" s="24"/>
      <c r="I59" s="24"/>
      <c r="J59" s="9"/>
      <c r="K59" s="24"/>
      <c r="L59" s="25"/>
      <c r="M59" s="25"/>
      <c r="N59" s="25"/>
    </row>
    <row r="60" spans="1:17" x14ac:dyDescent="0.25">
      <c r="A60" s="9"/>
      <c r="B60" s="90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28"/>
      <c r="E63" s="28"/>
      <c r="F63" s="9"/>
      <c r="G63" s="9"/>
      <c r="H63" s="28"/>
      <c r="I63" s="28"/>
      <c r="J63" s="9"/>
      <c r="K63" s="9"/>
      <c r="L63" s="9"/>
    </row>
    <row r="64" spans="1:17" x14ac:dyDescent="0.25">
      <c r="A64" s="9"/>
      <c r="B64" s="90"/>
      <c r="C64" s="9"/>
      <c r="D64" s="29"/>
      <c r="E64" s="29"/>
      <c r="F64" s="29"/>
      <c r="G64" s="29"/>
      <c r="H64" s="29"/>
      <c r="I64" s="29"/>
      <c r="J64" s="9"/>
      <c r="K64" s="9"/>
      <c r="L64" s="9"/>
    </row>
    <row r="65" spans="1:12" x14ac:dyDescent="0.25">
      <c r="A65" s="9"/>
      <c r="B65" s="90"/>
      <c r="C65" s="9"/>
      <c r="D65" s="22"/>
      <c r="E65" s="22"/>
      <c r="F65" s="22"/>
      <c r="G65" s="22"/>
      <c r="H65" s="22"/>
      <c r="I65" s="22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0"/>
      <c r="E69" s="20"/>
      <c r="F69" s="20"/>
      <c r="G69" s="20"/>
      <c r="H69" s="20"/>
      <c r="I69" s="20"/>
      <c r="J69" s="9"/>
      <c r="K69" s="9"/>
    </row>
    <row r="70" spans="1:12" x14ac:dyDescent="0.25">
      <c r="A70" s="9"/>
      <c r="B70" s="90"/>
      <c r="C70" s="9"/>
      <c r="D70" s="19"/>
      <c r="E70" s="19"/>
      <c r="F70" s="19"/>
      <c r="G70" s="19"/>
      <c r="H70" s="19"/>
      <c r="I70" s="19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30"/>
      <c r="E73" s="30"/>
      <c r="F73" s="3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9"/>
      <c r="E74" s="9"/>
      <c r="F74" s="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30"/>
      <c r="H77" s="30"/>
      <c r="I77" s="3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9"/>
      <c r="H78" s="9"/>
      <c r="I78" s="9"/>
      <c r="J78" s="9"/>
      <c r="K78" s="9"/>
    </row>
    <row r="82" spans="7:7" x14ac:dyDescent="0.25">
      <c r="G82" s="25"/>
    </row>
  </sheetData>
  <mergeCells count="18">
    <mergeCell ref="C35:C36"/>
    <mergeCell ref="D35:F35"/>
    <mergeCell ref="G35:G36"/>
    <mergeCell ref="B2:I3"/>
    <mergeCell ref="A35:A36"/>
    <mergeCell ref="A6:A9"/>
    <mergeCell ref="A10:A11"/>
    <mergeCell ref="A12:A18"/>
    <mergeCell ref="A19:A21"/>
    <mergeCell ref="A22:A28"/>
    <mergeCell ref="B35:B36"/>
    <mergeCell ref="B1:O1"/>
    <mergeCell ref="A2:A3"/>
    <mergeCell ref="J2:Q3"/>
    <mergeCell ref="A4:A5"/>
    <mergeCell ref="B4:B5"/>
    <mergeCell ref="D4:F4"/>
    <mergeCell ref="K4:M4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8.5703125" style="2" customWidth="1"/>
    <col min="2" max="2" width="22.710937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5.710937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28515625" style="17" hidden="1" customWidth="1"/>
  </cols>
  <sheetData>
    <row r="1" spans="1:20" s="2" customFormat="1" ht="15" customHeight="1" thickBot="1" x14ac:dyDescent="0.3">
      <c r="B1" s="735" t="s">
        <v>368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266"/>
      <c r="Q1" s="89"/>
    </row>
    <row r="2" spans="1:20" s="2" customFormat="1" ht="7.5" customHeight="1" x14ac:dyDescent="0.25">
      <c r="A2" s="717" t="s">
        <v>162</v>
      </c>
      <c r="B2" s="798" t="s">
        <v>56</v>
      </c>
      <c r="C2" s="794"/>
      <c r="D2" s="794"/>
      <c r="E2" s="794"/>
      <c r="F2" s="794"/>
      <c r="G2" s="794"/>
      <c r="H2" s="794"/>
      <c r="I2" s="795"/>
      <c r="J2" s="794" t="s">
        <v>32</v>
      </c>
      <c r="K2" s="794"/>
      <c r="L2" s="794"/>
      <c r="M2" s="794"/>
      <c r="N2" s="794"/>
      <c r="O2" s="794"/>
      <c r="P2" s="794"/>
      <c r="Q2" s="795"/>
    </row>
    <row r="3" spans="1:20" s="2" customFormat="1" ht="12" customHeight="1" thickBot="1" x14ac:dyDescent="0.3">
      <c r="A3" s="718"/>
      <c r="B3" s="799"/>
      <c r="C3" s="796"/>
      <c r="D3" s="796"/>
      <c r="E3" s="796"/>
      <c r="F3" s="796"/>
      <c r="G3" s="796"/>
      <c r="H3" s="796"/>
      <c r="I3" s="797"/>
      <c r="J3" s="796"/>
      <c r="K3" s="796"/>
      <c r="L3" s="796"/>
      <c r="M3" s="796"/>
      <c r="N3" s="796"/>
      <c r="O3" s="796"/>
      <c r="P3" s="796"/>
      <c r="Q3" s="797"/>
    </row>
    <row r="4" spans="1:20" s="5" customFormat="1" ht="26.25" customHeight="1" thickBot="1" x14ac:dyDescent="0.25">
      <c r="A4" s="723" t="s">
        <v>0</v>
      </c>
      <c r="B4" s="740" t="s">
        <v>46</v>
      </c>
      <c r="C4" s="188" t="s">
        <v>1</v>
      </c>
      <c r="D4" s="726" t="s">
        <v>2</v>
      </c>
      <c r="E4" s="702"/>
      <c r="F4" s="727"/>
      <c r="G4" s="189" t="s">
        <v>18</v>
      </c>
      <c r="H4" s="190" t="s">
        <v>16</v>
      </c>
      <c r="I4" s="170" t="s">
        <v>13</v>
      </c>
      <c r="J4" s="41" t="s">
        <v>1</v>
      </c>
      <c r="K4" s="728" t="s">
        <v>2</v>
      </c>
      <c r="L4" s="728"/>
      <c r="M4" s="728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24"/>
      <c r="B5" s="741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14" t="s">
        <v>341</v>
      </c>
      <c r="B6" s="209" t="s">
        <v>180</v>
      </c>
      <c r="C6" s="93">
        <v>130</v>
      </c>
      <c r="D6" s="43">
        <v>4.03</v>
      </c>
      <c r="E6" s="43">
        <v>4.29</v>
      </c>
      <c r="F6" s="43">
        <v>20.28</v>
      </c>
      <c r="G6" s="43">
        <v>135.85</v>
      </c>
      <c r="H6" s="52">
        <v>0.9</v>
      </c>
      <c r="I6" s="58"/>
      <c r="J6" s="93">
        <v>200</v>
      </c>
      <c r="K6" s="43">
        <v>6.2</v>
      </c>
      <c r="L6" s="43">
        <v>6.6</v>
      </c>
      <c r="M6" s="43">
        <v>31.2</v>
      </c>
      <c r="N6" s="43">
        <v>209</v>
      </c>
      <c r="O6" s="52">
        <v>1.38</v>
      </c>
      <c r="P6" s="61"/>
      <c r="Q6" s="95" t="s">
        <v>47</v>
      </c>
      <c r="R6" s="9"/>
      <c r="S6" s="9"/>
      <c r="T6" s="9"/>
    </row>
    <row r="7" spans="1:20" s="2" customFormat="1" ht="15" customHeight="1" x14ac:dyDescent="0.25">
      <c r="A7" s="715"/>
      <c r="B7" s="187" t="s">
        <v>133</v>
      </c>
      <c r="C7" s="96">
        <v>180</v>
      </c>
      <c r="D7" s="97">
        <v>1.26</v>
      </c>
      <c r="E7" s="97">
        <v>1.1000000000000001</v>
      </c>
      <c r="F7" s="97">
        <v>10.26</v>
      </c>
      <c r="G7" s="97">
        <v>56.7</v>
      </c>
      <c r="H7" s="98">
        <v>0.27</v>
      </c>
      <c r="I7" s="99"/>
      <c r="J7" s="96">
        <v>220</v>
      </c>
      <c r="K7" s="97">
        <v>1.54</v>
      </c>
      <c r="L7" s="97">
        <v>1.32</v>
      </c>
      <c r="M7" s="97">
        <v>12.54</v>
      </c>
      <c r="N7" s="97">
        <v>69.3</v>
      </c>
      <c r="O7" s="98">
        <v>0.33</v>
      </c>
      <c r="P7" s="100"/>
      <c r="Q7" s="66" t="s">
        <v>132</v>
      </c>
      <c r="R7" s="9"/>
      <c r="S7" s="9"/>
      <c r="T7" s="9"/>
    </row>
    <row r="8" spans="1:20" s="2" customFormat="1" ht="15" customHeight="1" x14ac:dyDescent="0.25">
      <c r="A8" s="715"/>
      <c r="B8" s="187" t="s">
        <v>171</v>
      </c>
      <c r="C8" s="545">
        <v>35</v>
      </c>
      <c r="D8" s="101">
        <v>2.61</v>
      </c>
      <c r="E8" s="101">
        <v>1.02</v>
      </c>
      <c r="F8" s="101">
        <v>17.79</v>
      </c>
      <c r="G8" s="101">
        <v>91.7</v>
      </c>
      <c r="H8" s="102">
        <v>0</v>
      </c>
      <c r="I8" s="191"/>
      <c r="J8" s="545">
        <v>35</v>
      </c>
      <c r="K8" s="101">
        <v>2.61</v>
      </c>
      <c r="L8" s="101">
        <v>1.02</v>
      </c>
      <c r="M8" s="101">
        <v>17.79</v>
      </c>
      <c r="N8" s="101">
        <v>91.7</v>
      </c>
      <c r="O8" s="102">
        <v>0</v>
      </c>
      <c r="P8" s="103"/>
      <c r="Q8" s="124" t="s">
        <v>12</v>
      </c>
      <c r="R8" s="9"/>
      <c r="S8" s="9"/>
      <c r="T8" s="9"/>
    </row>
    <row r="9" spans="1:20" s="2" customFormat="1" ht="15" customHeight="1" x14ac:dyDescent="0.25">
      <c r="A9" s="715"/>
      <c r="B9" s="187" t="s">
        <v>192</v>
      </c>
      <c r="C9" s="545">
        <v>3</v>
      </c>
      <c r="D9" s="101">
        <v>0.02</v>
      </c>
      <c r="E9" s="101">
        <v>2.48</v>
      </c>
      <c r="F9" s="101">
        <v>0.02</v>
      </c>
      <c r="G9" s="101">
        <v>22.44</v>
      </c>
      <c r="H9" s="102">
        <v>0</v>
      </c>
      <c r="I9" s="191"/>
      <c r="J9" s="545">
        <v>3</v>
      </c>
      <c r="K9" s="101">
        <v>0.02</v>
      </c>
      <c r="L9" s="101">
        <v>2.48</v>
      </c>
      <c r="M9" s="101">
        <v>0.02</v>
      </c>
      <c r="N9" s="101">
        <v>22.44</v>
      </c>
      <c r="O9" s="102">
        <v>0</v>
      </c>
      <c r="P9" s="103"/>
      <c r="Q9" s="124" t="s">
        <v>12</v>
      </c>
      <c r="R9" s="9"/>
      <c r="S9" s="9"/>
      <c r="T9" s="9"/>
    </row>
    <row r="10" spans="1:20" s="2" customFormat="1" ht="15" customHeight="1" thickBot="1" x14ac:dyDescent="0.3">
      <c r="A10" s="715"/>
      <c r="B10" s="397" t="s">
        <v>41</v>
      </c>
      <c r="C10" s="545">
        <v>110</v>
      </c>
      <c r="D10" s="101">
        <v>0.44</v>
      </c>
      <c r="E10" s="101">
        <v>0.44</v>
      </c>
      <c r="F10" s="101">
        <v>10.78</v>
      </c>
      <c r="G10" s="101">
        <v>48.4</v>
      </c>
      <c r="H10" s="102">
        <v>7.7</v>
      </c>
      <c r="I10" s="191"/>
      <c r="J10" s="545">
        <v>150</v>
      </c>
      <c r="K10" s="101">
        <v>0.6</v>
      </c>
      <c r="L10" s="101">
        <v>0.6</v>
      </c>
      <c r="M10" s="101">
        <v>14.7</v>
      </c>
      <c r="N10" s="101">
        <v>66</v>
      </c>
      <c r="O10" s="102">
        <v>10.5</v>
      </c>
      <c r="P10" s="103"/>
      <c r="Q10" s="124" t="s">
        <v>181</v>
      </c>
      <c r="R10" s="9"/>
      <c r="S10" s="9"/>
      <c r="T10" s="9"/>
    </row>
    <row r="11" spans="1:20" s="11" customFormat="1" ht="25.5" customHeight="1" thickBot="1" x14ac:dyDescent="0.25">
      <c r="A11" s="716"/>
      <c r="B11" s="165" t="s">
        <v>311</v>
      </c>
      <c r="C11" s="268">
        <f t="shared" ref="C11:H11" si="0">SUM(C6:C10)</f>
        <v>458</v>
      </c>
      <c r="D11" s="45">
        <f t="shared" si="0"/>
        <v>8.36</v>
      </c>
      <c r="E11" s="45">
        <f t="shared" si="0"/>
        <v>9.33</v>
      </c>
      <c r="F11" s="45">
        <f t="shared" si="0"/>
        <v>59.13</v>
      </c>
      <c r="G11" s="45">
        <f t="shared" si="0"/>
        <v>355.09</v>
      </c>
      <c r="H11" s="53">
        <f t="shared" si="0"/>
        <v>8.870000000000001</v>
      </c>
      <c r="I11" s="192">
        <f>SUM(G11/G32*100)</f>
        <v>25.720908333635141</v>
      </c>
      <c r="J11" s="56">
        <f t="shared" ref="J11:O11" si="1">SUM(J6:J10)</f>
        <v>608</v>
      </c>
      <c r="K11" s="45">
        <f t="shared" si="1"/>
        <v>10.969999999999999</v>
      </c>
      <c r="L11" s="45">
        <f t="shared" si="1"/>
        <v>12.02</v>
      </c>
      <c r="M11" s="45">
        <f t="shared" si="1"/>
        <v>76.25</v>
      </c>
      <c r="N11" s="45">
        <f t="shared" si="1"/>
        <v>458.44</v>
      </c>
      <c r="O11" s="53">
        <f t="shared" si="1"/>
        <v>12.21</v>
      </c>
      <c r="P11" s="192">
        <f>SUM(N11/N32*100)</f>
        <v>25.660343563364435</v>
      </c>
      <c r="Q11" s="212"/>
      <c r="R11" s="10"/>
      <c r="S11" s="10"/>
      <c r="T11" s="10"/>
    </row>
    <row r="12" spans="1:20" s="11" customFormat="1" ht="15" hidden="1" customHeight="1" thickBot="1" x14ac:dyDescent="0.3">
      <c r="A12" s="756" t="s">
        <v>17</v>
      </c>
      <c r="B12" s="210"/>
      <c r="C12" s="227"/>
      <c r="D12" s="156"/>
      <c r="E12" s="156"/>
      <c r="F12" s="156"/>
      <c r="G12" s="156"/>
      <c r="H12" s="157"/>
      <c r="I12" s="158"/>
      <c r="J12" s="46"/>
      <c r="K12" s="156"/>
      <c r="L12" s="156"/>
      <c r="M12" s="156"/>
      <c r="N12" s="156"/>
      <c r="O12" s="157"/>
      <c r="P12" s="159"/>
      <c r="Q12" s="213"/>
      <c r="R12" s="10"/>
      <c r="S12" s="10"/>
      <c r="T12" s="10"/>
    </row>
    <row r="13" spans="1:20" s="2" customFormat="1" ht="15" hidden="1" customHeight="1" thickBot="1" x14ac:dyDescent="0.3">
      <c r="A13" s="757"/>
      <c r="B13" s="161" t="s">
        <v>36</v>
      </c>
      <c r="C13" s="268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92">
        <f>SUM(G13/G32*100)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92">
        <f>SUM(N13/N32*100)</f>
        <v>0</v>
      </c>
      <c r="Q13" s="221"/>
      <c r="R13" s="9"/>
      <c r="S13" s="9"/>
      <c r="T13" s="9"/>
    </row>
    <row r="14" spans="1:20" s="2" customFormat="1" ht="15" customHeight="1" x14ac:dyDescent="0.25">
      <c r="A14" s="703" t="s">
        <v>338</v>
      </c>
      <c r="B14" s="547" t="s">
        <v>189</v>
      </c>
      <c r="C14" s="106">
        <v>35</v>
      </c>
      <c r="D14" s="107">
        <v>1.01</v>
      </c>
      <c r="E14" s="107">
        <v>2.16</v>
      </c>
      <c r="F14" s="107">
        <v>2.81</v>
      </c>
      <c r="G14" s="107">
        <v>34.75</v>
      </c>
      <c r="H14" s="108">
        <v>3.25</v>
      </c>
      <c r="I14" s="196"/>
      <c r="J14" s="106">
        <v>60</v>
      </c>
      <c r="K14" s="107">
        <v>1.73</v>
      </c>
      <c r="L14" s="107">
        <v>3.71</v>
      </c>
      <c r="M14" s="107">
        <v>4.82</v>
      </c>
      <c r="N14" s="107">
        <v>59.58</v>
      </c>
      <c r="O14" s="108">
        <v>5.58</v>
      </c>
      <c r="P14" s="109"/>
      <c r="Q14" s="128">
        <v>12</v>
      </c>
      <c r="R14" s="12"/>
      <c r="S14" s="18"/>
      <c r="T14" s="9"/>
    </row>
    <row r="15" spans="1:20" s="2" customFormat="1" ht="15.75" customHeight="1" x14ac:dyDescent="0.25">
      <c r="A15" s="703"/>
      <c r="B15" s="547" t="s">
        <v>184</v>
      </c>
      <c r="C15" s="106">
        <v>150</v>
      </c>
      <c r="D15" s="107">
        <v>1.08</v>
      </c>
      <c r="E15" s="107">
        <v>5.65</v>
      </c>
      <c r="F15" s="107">
        <v>4.29</v>
      </c>
      <c r="G15" s="107">
        <v>72.34</v>
      </c>
      <c r="H15" s="108">
        <v>4.4800000000000004</v>
      </c>
      <c r="I15" s="99"/>
      <c r="J15" s="127">
        <v>200</v>
      </c>
      <c r="K15" s="107">
        <v>1.44</v>
      </c>
      <c r="L15" s="107">
        <v>4.54</v>
      </c>
      <c r="M15" s="107">
        <v>5.72</v>
      </c>
      <c r="N15" s="107">
        <v>70.5</v>
      </c>
      <c r="O15" s="108">
        <v>5.98</v>
      </c>
      <c r="P15" s="109"/>
      <c r="Q15" s="128" t="s">
        <v>185</v>
      </c>
      <c r="R15" s="12"/>
      <c r="S15" s="18"/>
      <c r="T15" s="9"/>
    </row>
    <row r="16" spans="1:20" s="2" customFormat="1" ht="15" customHeight="1" x14ac:dyDescent="0.25">
      <c r="A16" s="703"/>
      <c r="B16" s="105" t="s">
        <v>58</v>
      </c>
      <c r="C16" s="106">
        <v>10</v>
      </c>
      <c r="D16" s="107">
        <v>0.24</v>
      </c>
      <c r="E16" s="107">
        <v>1.5</v>
      </c>
      <c r="F16" s="107">
        <v>0.32</v>
      </c>
      <c r="G16" s="107">
        <v>15.76</v>
      </c>
      <c r="H16" s="108">
        <v>0</v>
      </c>
      <c r="I16" s="99"/>
      <c r="J16" s="106">
        <v>10</v>
      </c>
      <c r="K16" s="107">
        <v>0.24</v>
      </c>
      <c r="L16" s="107">
        <v>1.5</v>
      </c>
      <c r="M16" s="107">
        <v>0.32</v>
      </c>
      <c r="N16" s="107">
        <v>15.76</v>
      </c>
      <c r="O16" s="108">
        <v>0</v>
      </c>
      <c r="P16" s="109"/>
      <c r="Q16" s="128" t="s">
        <v>239</v>
      </c>
      <c r="R16" s="12"/>
      <c r="S16" s="18"/>
      <c r="T16" s="9"/>
    </row>
    <row r="17" spans="1:29" s="2" customFormat="1" ht="15" customHeight="1" x14ac:dyDescent="0.25">
      <c r="A17" s="703"/>
      <c r="B17" s="105" t="s">
        <v>296</v>
      </c>
      <c r="C17" s="106">
        <v>50</v>
      </c>
      <c r="D17" s="97">
        <v>6.6</v>
      </c>
      <c r="E17" s="97">
        <v>1.33</v>
      </c>
      <c r="F17" s="97">
        <v>8</v>
      </c>
      <c r="G17" s="97">
        <v>71.33</v>
      </c>
      <c r="H17" s="98">
        <v>0</v>
      </c>
      <c r="I17" s="99"/>
      <c r="J17" s="110">
        <v>75</v>
      </c>
      <c r="K17" s="97">
        <v>10</v>
      </c>
      <c r="L17" s="97">
        <v>2</v>
      </c>
      <c r="M17" s="97">
        <v>12</v>
      </c>
      <c r="N17" s="97">
        <v>107</v>
      </c>
      <c r="O17" s="98">
        <v>0</v>
      </c>
      <c r="P17" s="100"/>
      <c r="Q17" s="65" t="s">
        <v>186</v>
      </c>
      <c r="R17" s="12"/>
      <c r="S17" s="9"/>
      <c r="T17" s="9"/>
    </row>
    <row r="18" spans="1:29" s="2" customFormat="1" ht="15" customHeight="1" x14ac:dyDescent="0.25">
      <c r="A18" s="703"/>
      <c r="B18" s="105" t="s">
        <v>187</v>
      </c>
      <c r="C18" s="129">
        <v>100</v>
      </c>
      <c r="D18" s="97">
        <v>2.33</v>
      </c>
      <c r="E18" s="97">
        <v>3.6</v>
      </c>
      <c r="F18" s="97">
        <v>19.010000000000002</v>
      </c>
      <c r="G18" s="97">
        <v>117.8</v>
      </c>
      <c r="H18" s="98">
        <v>0</v>
      </c>
      <c r="I18" s="99"/>
      <c r="J18" s="111">
        <v>130</v>
      </c>
      <c r="K18" s="97">
        <v>3.03</v>
      </c>
      <c r="L18" s="97">
        <v>4.68</v>
      </c>
      <c r="M18" s="97">
        <v>24.71</v>
      </c>
      <c r="N18" s="97">
        <v>153.13999999999999</v>
      </c>
      <c r="O18" s="98">
        <v>0</v>
      </c>
      <c r="P18" s="100"/>
      <c r="Q18" s="126" t="s">
        <v>188</v>
      </c>
      <c r="R18" s="9"/>
      <c r="S18" s="9"/>
      <c r="T18" s="9"/>
    </row>
    <row r="19" spans="1:29" s="2" customFormat="1" ht="15" customHeight="1" x14ac:dyDescent="0.25">
      <c r="A19" s="703"/>
      <c r="B19" s="118" t="s">
        <v>219</v>
      </c>
      <c r="C19" s="111">
        <v>20</v>
      </c>
      <c r="D19" s="130">
        <v>0.22</v>
      </c>
      <c r="E19" s="97">
        <v>0.66</v>
      </c>
      <c r="F19" s="97">
        <v>0.92</v>
      </c>
      <c r="G19" s="97">
        <v>10.46</v>
      </c>
      <c r="H19" s="98">
        <v>0.32</v>
      </c>
      <c r="I19" s="99"/>
      <c r="J19" s="111">
        <v>20</v>
      </c>
      <c r="K19" s="130">
        <v>0.22</v>
      </c>
      <c r="L19" s="97">
        <v>0.66</v>
      </c>
      <c r="M19" s="97">
        <v>0.92</v>
      </c>
      <c r="N19" s="97">
        <v>10.46</v>
      </c>
      <c r="O19" s="98">
        <v>0.32</v>
      </c>
      <c r="P19" s="100"/>
      <c r="Q19" s="580" t="s">
        <v>220</v>
      </c>
      <c r="R19" s="9"/>
      <c r="S19" s="9"/>
      <c r="T19" s="9"/>
    </row>
    <row r="20" spans="1:29" s="2" customFormat="1" ht="24.75" customHeight="1" x14ac:dyDescent="0.25">
      <c r="A20" s="703"/>
      <c r="B20" s="146" t="s">
        <v>63</v>
      </c>
      <c r="C20" s="93">
        <v>193</v>
      </c>
      <c r="D20" s="97">
        <v>0.28000000000000003</v>
      </c>
      <c r="E20" s="97">
        <v>0.11</v>
      </c>
      <c r="F20" s="97">
        <v>33.49</v>
      </c>
      <c r="G20" s="97">
        <v>103.99</v>
      </c>
      <c r="H20" s="98">
        <v>23.86</v>
      </c>
      <c r="I20" s="99"/>
      <c r="J20" s="106">
        <v>232</v>
      </c>
      <c r="K20" s="97">
        <v>0.33</v>
      </c>
      <c r="L20" s="97">
        <v>0.12</v>
      </c>
      <c r="M20" s="97">
        <v>45.36</v>
      </c>
      <c r="N20" s="97">
        <v>183.88</v>
      </c>
      <c r="O20" s="98">
        <v>28.37</v>
      </c>
      <c r="P20" s="100"/>
      <c r="Q20" s="143">
        <v>393</v>
      </c>
    </row>
    <row r="21" spans="1:29" s="2" customFormat="1" ht="15" customHeight="1" thickBot="1" x14ac:dyDescent="0.3">
      <c r="A21" s="703"/>
      <c r="B21" s="112" t="s">
        <v>52</v>
      </c>
      <c r="C21" s="362">
        <v>20</v>
      </c>
      <c r="D21" s="114">
        <v>1.32</v>
      </c>
      <c r="E21" s="114">
        <v>0.22</v>
      </c>
      <c r="F21" s="114">
        <v>8.1999999999999993</v>
      </c>
      <c r="G21" s="114">
        <v>40</v>
      </c>
      <c r="H21" s="115">
        <v>0</v>
      </c>
      <c r="I21" s="197"/>
      <c r="J21" s="362">
        <v>20</v>
      </c>
      <c r="K21" s="114">
        <v>1.32</v>
      </c>
      <c r="L21" s="114">
        <v>0.22</v>
      </c>
      <c r="M21" s="114">
        <v>8.1999999999999993</v>
      </c>
      <c r="N21" s="114">
        <v>40</v>
      </c>
      <c r="O21" s="115">
        <v>0</v>
      </c>
      <c r="P21" s="117"/>
      <c r="Q21" s="124" t="s">
        <v>12</v>
      </c>
    </row>
    <row r="22" spans="1:29" s="13" customFormat="1" ht="24.75" customHeight="1" thickBot="1" x14ac:dyDescent="0.25">
      <c r="A22" s="704"/>
      <c r="B22" s="165" t="s">
        <v>312</v>
      </c>
      <c r="C22" s="269">
        <f t="shared" ref="C22:H22" si="4">SUM(C14:C21)</f>
        <v>578</v>
      </c>
      <c r="D22" s="48">
        <f t="shared" si="4"/>
        <v>13.08</v>
      </c>
      <c r="E22" s="48">
        <f t="shared" si="4"/>
        <v>15.23</v>
      </c>
      <c r="F22" s="48">
        <f t="shared" si="4"/>
        <v>77.040000000000006</v>
      </c>
      <c r="G22" s="48">
        <f t="shared" si="4"/>
        <v>466.43</v>
      </c>
      <c r="H22" s="54">
        <f t="shared" si="4"/>
        <v>31.91</v>
      </c>
      <c r="I22" s="192">
        <f>SUM(G22/G32*100)</f>
        <v>33.785810003259563</v>
      </c>
      <c r="J22" s="49">
        <f t="shared" ref="J22:O22" si="5">SUM(J14:J21)</f>
        <v>747</v>
      </c>
      <c r="K22" s="48">
        <f t="shared" si="5"/>
        <v>18.309999999999999</v>
      </c>
      <c r="L22" s="48">
        <f t="shared" si="5"/>
        <v>17.43</v>
      </c>
      <c r="M22" s="48">
        <f t="shared" si="5"/>
        <v>102.05</v>
      </c>
      <c r="N22" s="48">
        <f t="shared" si="5"/>
        <v>640.31999999999994</v>
      </c>
      <c r="O22" s="54">
        <f t="shared" si="5"/>
        <v>40.25</v>
      </c>
      <c r="P22" s="192">
        <f>SUM(N22/N32*100)</f>
        <v>35.840745114940916</v>
      </c>
      <c r="Q22" s="212"/>
    </row>
    <row r="23" spans="1:29" s="2" customFormat="1" ht="15" customHeight="1" x14ac:dyDescent="0.25">
      <c r="A23" s="712" t="s">
        <v>339</v>
      </c>
      <c r="B23" s="337" t="s">
        <v>218</v>
      </c>
      <c r="C23" s="149">
        <v>180</v>
      </c>
      <c r="D23" s="131">
        <v>5.4</v>
      </c>
      <c r="E23" s="131">
        <v>5.76</v>
      </c>
      <c r="F23" s="131">
        <v>8.4600000000000009</v>
      </c>
      <c r="G23" s="131">
        <v>108</v>
      </c>
      <c r="H23" s="132">
        <v>0</v>
      </c>
      <c r="I23" s="226"/>
      <c r="J23" s="133">
        <v>250</v>
      </c>
      <c r="K23" s="131">
        <v>7.5</v>
      </c>
      <c r="L23" s="131">
        <v>8</v>
      </c>
      <c r="M23" s="131">
        <v>11.75</v>
      </c>
      <c r="N23" s="131">
        <v>150</v>
      </c>
      <c r="O23" s="132">
        <v>0</v>
      </c>
      <c r="P23" s="62"/>
      <c r="Q23" s="95" t="s">
        <v>12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" customHeight="1" thickBot="1" x14ac:dyDescent="0.3">
      <c r="A24" s="712"/>
      <c r="B24" s="551" t="s">
        <v>190</v>
      </c>
      <c r="C24" s="550">
        <v>20</v>
      </c>
      <c r="D24" s="101">
        <v>1.44</v>
      </c>
      <c r="E24" s="101">
        <v>5.98</v>
      </c>
      <c r="F24" s="101">
        <v>12.5</v>
      </c>
      <c r="G24" s="101">
        <v>108.2</v>
      </c>
      <c r="H24" s="194">
        <v>0</v>
      </c>
      <c r="I24" s="549"/>
      <c r="J24" s="548">
        <v>20</v>
      </c>
      <c r="K24" s="101">
        <v>1.44</v>
      </c>
      <c r="L24" s="101">
        <v>5.98</v>
      </c>
      <c r="M24" s="101">
        <v>12.5</v>
      </c>
      <c r="N24" s="101">
        <v>108.2</v>
      </c>
      <c r="O24" s="194">
        <v>0</v>
      </c>
      <c r="P24" s="103"/>
      <c r="Q24" s="134" t="s">
        <v>217</v>
      </c>
    </row>
    <row r="25" spans="1:29" s="13" customFormat="1" ht="25.5" customHeight="1" thickBot="1" x14ac:dyDescent="0.25">
      <c r="A25" s="712"/>
      <c r="B25" s="165" t="s">
        <v>313</v>
      </c>
      <c r="C25" s="270">
        <f t="shared" ref="C25:H25" si="6">SUM(C23:C24)</f>
        <v>200</v>
      </c>
      <c r="D25" s="48">
        <f t="shared" si="6"/>
        <v>6.84</v>
      </c>
      <c r="E25" s="48">
        <f t="shared" si="6"/>
        <v>11.74</v>
      </c>
      <c r="F25" s="48">
        <f t="shared" si="6"/>
        <v>20.96</v>
      </c>
      <c r="G25" s="48">
        <f t="shared" si="6"/>
        <v>216.2</v>
      </c>
      <c r="H25" s="54">
        <f t="shared" si="6"/>
        <v>0</v>
      </c>
      <c r="I25" s="192">
        <f>SUM(G25/G32*100)</f>
        <v>15.660425192857916</v>
      </c>
      <c r="J25" s="49">
        <f t="shared" ref="J25:O25" si="7">SUM(J23:J24)</f>
        <v>270</v>
      </c>
      <c r="K25" s="48">
        <f t="shared" si="7"/>
        <v>8.94</v>
      </c>
      <c r="L25" s="48">
        <f t="shared" si="7"/>
        <v>13.98</v>
      </c>
      <c r="M25" s="48">
        <f t="shared" si="7"/>
        <v>24.25</v>
      </c>
      <c r="N25" s="48">
        <f t="shared" si="7"/>
        <v>258.2</v>
      </c>
      <c r="O25" s="54">
        <f t="shared" si="7"/>
        <v>0</v>
      </c>
      <c r="P25" s="192">
        <f>SUM(N25/N32*100)</f>
        <v>14.45227447007394</v>
      </c>
      <c r="Q25" s="212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15" customHeight="1" x14ac:dyDescent="0.25">
      <c r="A26" s="705" t="s">
        <v>340</v>
      </c>
      <c r="B26" s="273" t="s">
        <v>290</v>
      </c>
      <c r="C26" s="225">
        <v>65</v>
      </c>
      <c r="D26" s="107">
        <v>0.72</v>
      </c>
      <c r="E26" s="107">
        <v>4.03</v>
      </c>
      <c r="F26" s="107">
        <v>2.41</v>
      </c>
      <c r="G26" s="107">
        <v>48.75</v>
      </c>
      <c r="H26" s="108">
        <v>14.36</v>
      </c>
      <c r="I26" s="196"/>
      <c r="J26" s="225">
        <v>65</v>
      </c>
      <c r="K26" s="107">
        <v>0.72</v>
      </c>
      <c r="L26" s="107">
        <v>4.03</v>
      </c>
      <c r="M26" s="107">
        <v>2.41</v>
      </c>
      <c r="N26" s="107">
        <v>48.75</v>
      </c>
      <c r="O26" s="108">
        <v>14.36</v>
      </c>
      <c r="P26" s="553"/>
      <c r="Q26" s="214" t="s">
        <v>291</v>
      </c>
      <c r="R26" s="9"/>
      <c r="S26" s="9" t="s">
        <v>191</v>
      </c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03"/>
      <c r="B27" s="290" t="s">
        <v>294</v>
      </c>
      <c r="C27" s="96">
        <v>110</v>
      </c>
      <c r="D27" s="97">
        <v>4.07</v>
      </c>
      <c r="E27" s="97">
        <v>3.63</v>
      </c>
      <c r="F27" s="97">
        <v>21.67</v>
      </c>
      <c r="G27" s="97">
        <v>135.30000000000001</v>
      </c>
      <c r="H27" s="98">
        <v>0</v>
      </c>
      <c r="I27" s="99"/>
      <c r="J27" s="130">
        <v>130</v>
      </c>
      <c r="K27" s="97">
        <v>4.8099999999999996</v>
      </c>
      <c r="L27" s="97">
        <v>4.29</v>
      </c>
      <c r="M27" s="97">
        <v>25.61</v>
      </c>
      <c r="N27" s="97">
        <v>159.9</v>
      </c>
      <c r="O27" s="98">
        <v>0</v>
      </c>
      <c r="P27" s="109"/>
      <c r="Q27" s="119" t="s">
        <v>76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03"/>
      <c r="B28" s="86" t="s">
        <v>295</v>
      </c>
      <c r="C28" s="96">
        <v>6</v>
      </c>
      <c r="D28" s="97">
        <v>1.4</v>
      </c>
      <c r="E28" s="97">
        <v>1.26</v>
      </c>
      <c r="F28" s="97">
        <v>0</v>
      </c>
      <c r="G28" s="97">
        <v>25.78</v>
      </c>
      <c r="H28" s="98">
        <v>0.05</v>
      </c>
      <c r="I28" s="99"/>
      <c r="J28" s="130">
        <v>10</v>
      </c>
      <c r="K28" s="97">
        <v>2.3199999999999998</v>
      </c>
      <c r="L28" s="97">
        <v>2.94</v>
      </c>
      <c r="M28" s="97">
        <v>0</v>
      </c>
      <c r="N28" s="97">
        <v>42.96</v>
      </c>
      <c r="O28" s="98">
        <v>0.08</v>
      </c>
      <c r="P28" s="109"/>
      <c r="Q28" s="119" t="s">
        <v>84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x14ac:dyDescent="0.25">
      <c r="A29" s="703"/>
      <c r="B29" s="86" t="s">
        <v>67</v>
      </c>
      <c r="C29" s="96">
        <v>200</v>
      </c>
      <c r="D29" s="97">
        <v>1</v>
      </c>
      <c r="E29" s="97">
        <v>0.2</v>
      </c>
      <c r="F29" s="97">
        <v>20.2</v>
      </c>
      <c r="G29" s="97">
        <v>86</v>
      </c>
      <c r="H29" s="98">
        <v>4</v>
      </c>
      <c r="I29" s="99"/>
      <c r="J29" s="130">
        <v>250</v>
      </c>
      <c r="K29" s="97">
        <v>1.25</v>
      </c>
      <c r="L29" s="97">
        <v>0.25</v>
      </c>
      <c r="M29" s="97">
        <v>25.25</v>
      </c>
      <c r="N29" s="97">
        <v>107.5</v>
      </c>
      <c r="O29" s="98">
        <v>5</v>
      </c>
      <c r="P29" s="109"/>
      <c r="Q29" s="119" t="s">
        <v>278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" customHeight="1" thickBot="1" x14ac:dyDescent="0.3">
      <c r="A30" s="703"/>
      <c r="B30" s="86" t="s">
        <v>29</v>
      </c>
      <c r="C30" s="96">
        <v>20</v>
      </c>
      <c r="D30" s="97">
        <v>1.52</v>
      </c>
      <c r="E30" s="97">
        <v>0.16</v>
      </c>
      <c r="F30" s="97">
        <v>9.84</v>
      </c>
      <c r="G30" s="97">
        <v>47</v>
      </c>
      <c r="H30" s="98">
        <v>0</v>
      </c>
      <c r="I30" s="99"/>
      <c r="J30" s="469">
        <v>30</v>
      </c>
      <c r="K30" s="97">
        <v>2.2799999999999998</v>
      </c>
      <c r="L30" s="97">
        <v>0.24</v>
      </c>
      <c r="M30" s="97">
        <v>14.76</v>
      </c>
      <c r="N30" s="97">
        <v>70.5</v>
      </c>
      <c r="O30" s="98">
        <v>0</v>
      </c>
      <c r="P30" s="554"/>
      <c r="Q30" s="552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7" customHeight="1" thickBot="1" x14ac:dyDescent="0.25">
      <c r="A31" s="703"/>
      <c r="B31" s="165" t="s">
        <v>311</v>
      </c>
      <c r="C31" s="49">
        <f>SUM(C26:C30)</f>
        <v>401</v>
      </c>
      <c r="D31" s="48">
        <f>D26+D27+D28+D29+D30</f>
        <v>8.7099999999999991</v>
      </c>
      <c r="E31" s="48">
        <f>SUM(E26:E30)</f>
        <v>9.2799999999999994</v>
      </c>
      <c r="F31" s="48">
        <f>SUM(F26:F30)</f>
        <v>54.120000000000005</v>
      </c>
      <c r="G31" s="48">
        <f>SUM(G26:G30)</f>
        <v>342.83000000000004</v>
      </c>
      <c r="H31" s="54">
        <v>0</v>
      </c>
      <c r="I31" s="565">
        <f>SUM(G31/G32*100)</f>
        <v>24.832856470247364</v>
      </c>
      <c r="J31" s="49">
        <f t="shared" ref="J31:O31" si="8">SUM(J26:J30)</f>
        <v>485</v>
      </c>
      <c r="K31" s="48">
        <f t="shared" si="8"/>
        <v>11.379999999999999</v>
      </c>
      <c r="L31" s="48">
        <f t="shared" si="8"/>
        <v>11.75</v>
      </c>
      <c r="M31" s="48">
        <f t="shared" si="8"/>
        <v>68.03</v>
      </c>
      <c r="N31" s="48">
        <f t="shared" si="8"/>
        <v>429.61</v>
      </c>
      <c r="O31" s="54">
        <f t="shared" si="8"/>
        <v>19.439999999999998</v>
      </c>
      <c r="P31" s="565">
        <f>SUM(N31/N32*100)</f>
        <v>24.046636851620701</v>
      </c>
      <c r="Q31" s="212"/>
    </row>
    <row r="32" spans="1:29" s="2" customFormat="1" ht="15" customHeight="1" thickBot="1" x14ac:dyDescent="0.3">
      <c r="A32" s="706" t="s">
        <v>96</v>
      </c>
      <c r="B32" s="707"/>
      <c r="C32" s="200">
        <f t="shared" ref="C32:H32" si="9">C11+C13+C22+C25+C31</f>
        <v>1637</v>
      </c>
      <c r="D32" s="206">
        <f t="shared" si="9"/>
        <v>36.989999999999995</v>
      </c>
      <c r="E32" s="207">
        <f t="shared" si="9"/>
        <v>45.580000000000005</v>
      </c>
      <c r="F32" s="205">
        <f t="shared" si="9"/>
        <v>211.25000000000003</v>
      </c>
      <c r="G32" s="208">
        <f t="shared" si="9"/>
        <v>1380.5500000000002</v>
      </c>
      <c r="H32" s="202">
        <f t="shared" si="9"/>
        <v>40.78</v>
      </c>
      <c r="I32" s="203"/>
      <c r="J32" s="200">
        <f t="shared" ref="J32:O32" si="10">J11+J13+J22+J25+J31</f>
        <v>2110</v>
      </c>
      <c r="K32" s="206">
        <f t="shared" si="10"/>
        <v>49.599999999999994</v>
      </c>
      <c r="L32" s="207">
        <f t="shared" si="10"/>
        <v>55.18</v>
      </c>
      <c r="M32" s="205">
        <f t="shared" si="10"/>
        <v>270.58000000000004</v>
      </c>
      <c r="N32" s="208">
        <f t="shared" si="10"/>
        <v>1786.5700000000002</v>
      </c>
      <c r="O32" s="202">
        <f t="shared" si="10"/>
        <v>71.900000000000006</v>
      </c>
      <c r="P32" s="204"/>
      <c r="Q32" s="215"/>
    </row>
    <row r="33" spans="1:17" s="2" customFormat="1" ht="7.5" customHeight="1" x14ac:dyDescent="0.25">
      <c r="A33" s="125"/>
      <c r="B33" s="171"/>
      <c r="C33" s="125"/>
      <c r="D33" s="172"/>
      <c r="E33" s="172"/>
      <c r="F33" s="172"/>
      <c r="G33" s="172"/>
      <c r="H33" s="173"/>
      <c r="I33" s="153"/>
      <c r="J33" s="174"/>
      <c r="K33" s="175"/>
      <c r="L33" s="175"/>
      <c r="M33" s="175"/>
      <c r="N33" s="175"/>
      <c r="O33" s="173"/>
      <c r="P33" s="176"/>
      <c r="Q33" s="216"/>
    </row>
    <row r="34" spans="1:17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02"/>
      <c r="B39" s="701"/>
      <c r="C39" s="702"/>
      <c r="D39" s="702"/>
      <c r="E39" s="702"/>
      <c r="F39" s="702"/>
      <c r="G39" s="702"/>
      <c r="H39" s="91"/>
      <c r="I39" s="91"/>
      <c r="J39" s="9"/>
      <c r="K39" s="9"/>
    </row>
    <row r="40" spans="1:17" x14ac:dyDescent="0.25">
      <c r="A40" s="702"/>
      <c r="B40" s="701"/>
      <c r="C40" s="702"/>
      <c r="D40" s="91"/>
      <c r="E40" s="91"/>
      <c r="F40" s="91"/>
      <c r="G40" s="702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A26:A31"/>
    <mergeCell ref="A32:B32"/>
    <mergeCell ref="B1:O1"/>
    <mergeCell ref="A2:A3"/>
    <mergeCell ref="J2:Q3"/>
    <mergeCell ref="A4:A5"/>
    <mergeCell ref="B4:B5"/>
    <mergeCell ref="D4:F4"/>
    <mergeCell ref="K4:M4"/>
    <mergeCell ref="B2:I3"/>
    <mergeCell ref="A6:A11"/>
    <mergeCell ref="A12:A13"/>
    <mergeCell ref="A14:A22"/>
    <mergeCell ref="A23:A25"/>
    <mergeCell ref="A39:A40"/>
    <mergeCell ref="B39:B40"/>
    <mergeCell ref="C39:C40"/>
    <mergeCell ref="D39:F39"/>
    <mergeCell ref="G39:G40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10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АНАЛИЗ </vt:lpstr>
      <vt:lpstr>1-я пятидневка</vt:lpstr>
      <vt:lpstr>2-я пятидневка</vt:lpstr>
      <vt:lpstr>'1'!Область_печати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Елена</cp:lastModifiedBy>
  <cp:lastPrinted>2024-12-04T14:10:05Z</cp:lastPrinted>
  <dcterms:created xsi:type="dcterms:W3CDTF">2015-12-30T05:25:31Z</dcterms:created>
  <dcterms:modified xsi:type="dcterms:W3CDTF">2025-03-22T06:56:02Z</dcterms:modified>
</cp:coreProperties>
</file>